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Tutorials\"/>
    </mc:Choice>
  </mc:AlternateContent>
  <xr:revisionPtr revIDLastSave="0" documentId="8_{73A09B5D-11E1-4007-B768-CF3EB2A0A092}" xr6:coauthVersionLast="47" xr6:coauthVersionMax="47" xr10:uidLastSave="{00000000-0000-0000-0000-000000000000}"/>
  <bookViews>
    <workbookView xWindow="-108" yWindow="-108" windowWidth="23256" windowHeight="12456" xr2:uid="{ACFFA482-3B86-4CDB-9B1D-378356864D6D}"/>
  </bookViews>
  <sheets>
    <sheet name="Shot events" sheetId="1" r:id="rId1"/>
    <sheet name="Line info" sheetId="2" r:id="rId2"/>
    <sheet name="Coordinat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2" i="1" l="1" a="1"/>
  <c r="V2" i="1" s="1"/>
  <c r="V3" i="1" a="1"/>
  <c r="V3" i="1" s="1"/>
  <c r="V4" i="1" a="1"/>
  <c r="V4" i="1" s="1"/>
  <c r="V5" i="1" a="1"/>
  <c r="V5" i="1" s="1"/>
  <c r="V6" i="1" a="1"/>
  <c r="V6" i="1"/>
  <c r="V7" i="1" a="1"/>
  <c r="V7" i="1"/>
  <c r="V8" i="1" a="1"/>
  <c r="V8" i="1"/>
  <c r="V9" i="1" a="1"/>
  <c r="V9" i="1" s="1"/>
  <c r="V10" i="1" a="1"/>
  <c r="V10" i="1" s="1"/>
  <c r="V11" i="1" a="1"/>
  <c r="V11" i="1" s="1"/>
  <c r="V12" i="1" a="1"/>
  <c r="V12" i="1" s="1"/>
  <c r="V13" i="1" a="1"/>
  <c r="V13" i="1" s="1"/>
  <c r="V14" i="1" a="1"/>
  <c r="V14" i="1"/>
  <c r="V15" i="1" a="1"/>
  <c r="V15" i="1"/>
  <c r="V16" i="1" a="1"/>
  <c r="V16" i="1"/>
  <c r="V17" i="1" a="1"/>
  <c r="V17" i="1" s="1"/>
  <c r="V18" i="1" a="1"/>
  <c r="V18" i="1" s="1"/>
  <c r="V19" i="1" a="1"/>
  <c r="V19" i="1" s="1"/>
  <c r="V20" i="1" a="1"/>
  <c r="V20" i="1" s="1"/>
  <c r="V21" i="1" a="1"/>
  <c r="V21" i="1" s="1"/>
  <c r="V22" i="1" a="1"/>
  <c r="V22" i="1"/>
  <c r="V23" i="1" a="1"/>
  <c r="V23" i="1"/>
  <c r="V24" i="1" a="1"/>
  <c r="V24" i="1"/>
  <c r="V25" i="1" a="1"/>
  <c r="V25" i="1" s="1"/>
  <c r="V26" i="1" a="1"/>
  <c r="V26" i="1" s="1"/>
  <c r="V27" i="1" a="1"/>
  <c r="V27" i="1" s="1"/>
  <c r="V28" i="1" a="1"/>
  <c r="V28" i="1" s="1"/>
  <c r="V29" i="1" a="1"/>
  <c r="V29" i="1" s="1"/>
  <c r="V30" i="1" a="1"/>
  <c r="V30" i="1"/>
  <c r="V31" i="1" a="1"/>
  <c r="V31" i="1"/>
  <c r="V32" i="1" a="1"/>
  <c r="V32" i="1"/>
  <c r="V33" i="1" a="1"/>
  <c r="V33" i="1" s="1"/>
  <c r="V34" i="1" a="1"/>
  <c r="V34" i="1" s="1"/>
  <c r="V35" i="1" a="1"/>
  <c r="V35" i="1" s="1"/>
  <c r="V36" i="1" a="1"/>
  <c r="V36" i="1" s="1"/>
  <c r="V37" i="1" a="1"/>
  <c r="V37" i="1" s="1"/>
  <c r="V38" i="1" a="1"/>
  <c r="V38" i="1"/>
  <c r="V39" i="1" a="1"/>
  <c r="V39" i="1"/>
  <c r="V40" i="1" a="1"/>
  <c r="V40" i="1"/>
  <c r="V41" i="1" a="1"/>
  <c r="V41" i="1" s="1"/>
  <c r="V42" i="1" a="1"/>
  <c r="V42" i="1" s="1"/>
  <c r="V43" i="1" a="1"/>
  <c r="V43" i="1" s="1"/>
  <c r="V44" i="1" a="1"/>
  <c r="V44" i="1" s="1"/>
  <c r="V45" i="1" a="1"/>
  <c r="V45" i="1" s="1"/>
  <c r="V46" i="1" a="1"/>
  <c r="V46" i="1"/>
  <c r="V47" i="1" a="1"/>
  <c r="V47" i="1"/>
  <c r="V48" i="1" a="1"/>
  <c r="V48" i="1"/>
  <c r="V49" i="1" a="1"/>
  <c r="V49" i="1" s="1"/>
  <c r="V50" i="1" a="1"/>
  <c r="V50" i="1" s="1"/>
  <c r="V51" i="1" a="1"/>
  <c r="V51" i="1" s="1"/>
  <c r="V52" i="1" a="1"/>
  <c r="V52" i="1" s="1"/>
  <c r="V53" i="1" a="1"/>
  <c r="V53" i="1" s="1"/>
  <c r="V54" i="1" a="1"/>
  <c r="V54" i="1"/>
  <c r="V55" i="1" a="1"/>
  <c r="V55" i="1"/>
  <c r="V56" i="1" a="1"/>
  <c r="V56" i="1"/>
  <c r="V57" i="1" a="1"/>
  <c r="V57" i="1" s="1"/>
  <c r="V58" i="1" a="1"/>
  <c r="V58" i="1" s="1"/>
  <c r="V59" i="1" a="1"/>
  <c r="V59" i="1" s="1"/>
  <c r="V60" i="1" a="1"/>
  <c r="V60" i="1" s="1"/>
  <c r="V61" i="1" a="1"/>
  <c r="V61" i="1" s="1"/>
  <c r="V62" i="1" a="1"/>
  <c r="V62" i="1"/>
  <c r="V63" i="1" a="1"/>
  <c r="V63" i="1"/>
  <c r="V64" i="1" a="1"/>
  <c r="V64" i="1" s="1"/>
  <c r="V65" i="1" a="1"/>
  <c r="V65" i="1" s="1"/>
  <c r="V66" i="1" a="1"/>
  <c r="V66" i="1" s="1"/>
  <c r="V67" i="1" a="1"/>
  <c r="V67" i="1" s="1"/>
  <c r="V68" i="1" a="1"/>
  <c r="V68" i="1" s="1"/>
  <c r="V69" i="1" a="1"/>
  <c r="V69" i="1" s="1"/>
  <c r="V70" i="1" a="1"/>
  <c r="V70" i="1"/>
  <c r="V71" i="1" a="1"/>
  <c r="V71" i="1"/>
  <c r="V72" i="1" a="1"/>
  <c r="V72" i="1" s="1"/>
  <c r="V73" i="1" a="1"/>
  <c r="V73" i="1" s="1"/>
  <c r="V74" i="1" a="1"/>
  <c r="V74" i="1" s="1"/>
  <c r="V75" i="1" a="1"/>
  <c r="V75" i="1" s="1"/>
  <c r="V76" i="1" a="1"/>
  <c r="V76" i="1" s="1"/>
  <c r="V77" i="1" a="1"/>
  <c r="V77" i="1" s="1"/>
  <c r="V78" i="1" a="1"/>
  <c r="V78" i="1"/>
  <c r="V79" i="1" a="1"/>
  <c r="V79" i="1"/>
  <c r="V80" i="1" a="1"/>
  <c r="V80" i="1" s="1"/>
  <c r="V81" i="1" a="1"/>
  <c r="V81" i="1" s="1"/>
  <c r="V82" i="1" a="1"/>
  <c r="V82" i="1" s="1"/>
  <c r="V83" i="1" a="1"/>
  <c r="V83" i="1" s="1"/>
  <c r="V84" i="1" a="1"/>
  <c r="V84" i="1" s="1"/>
  <c r="V85" i="1" a="1"/>
  <c r="V85" i="1" s="1"/>
  <c r="V86" i="1" a="1"/>
  <c r="V86" i="1"/>
  <c r="V87" i="1" a="1"/>
  <c r="V87" i="1"/>
  <c r="V88" i="1" a="1"/>
  <c r="V88" i="1" s="1"/>
  <c r="V89" i="1" a="1"/>
  <c r="V89" i="1" s="1"/>
  <c r="V90" i="1" a="1"/>
  <c r="V90" i="1" s="1"/>
  <c r="V91" i="1" a="1"/>
  <c r="V91" i="1" s="1"/>
  <c r="V92" i="1" a="1"/>
  <c r="V92" i="1" s="1"/>
  <c r="V93" i="1" a="1"/>
  <c r="V93" i="1" s="1"/>
  <c r="V94" i="1" a="1"/>
  <c r="V94" i="1"/>
  <c r="V95" i="1" a="1"/>
  <c r="V95" i="1"/>
  <c r="V96" i="1" a="1"/>
  <c r="V96" i="1" s="1"/>
  <c r="V97" i="1" a="1"/>
  <c r="V97" i="1" s="1"/>
  <c r="V98" i="1" a="1"/>
  <c r="V98" i="1" s="1"/>
  <c r="V99" i="1" a="1"/>
  <c r="V99" i="1" s="1"/>
  <c r="V100" i="1" a="1"/>
  <c r="V100" i="1" s="1"/>
  <c r="V101" i="1" a="1"/>
  <c r="V101" i="1" s="1"/>
  <c r="V102" i="1" a="1"/>
  <c r="V102" i="1" s="1"/>
  <c r="V103" i="1" a="1"/>
  <c r="V103" i="1" s="1"/>
  <c r="V104" i="1" a="1"/>
  <c r="V104" i="1" s="1"/>
  <c r="V105" i="1" a="1"/>
  <c r="V105" i="1" s="1"/>
  <c r="V106" i="1" a="1"/>
  <c r="V106" i="1" s="1"/>
  <c r="V107" i="1" a="1"/>
  <c r="V107" i="1" s="1"/>
  <c r="V108" i="1" a="1"/>
  <c r="V108" i="1" s="1"/>
  <c r="V109" i="1" a="1"/>
  <c r="V109" i="1" s="1"/>
  <c r="V110" i="1" a="1"/>
  <c r="V110" i="1" s="1"/>
  <c r="V111" i="1" a="1"/>
  <c r="V111" i="1" s="1"/>
  <c r="V112" i="1" a="1"/>
  <c r="V112" i="1" s="1"/>
  <c r="V113" i="1" a="1"/>
  <c r="V113" i="1" s="1"/>
  <c r="V114" i="1" a="1"/>
  <c r="V114" i="1" s="1"/>
  <c r="U2" i="1" a="1"/>
  <c r="U2" i="1" s="1"/>
  <c r="U3" i="1" a="1"/>
  <c r="U3" i="1" s="1"/>
  <c r="U4" i="1" a="1"/>
  <c r="U4" i="1" s="1"/>
  <c r="U5" i="1" a="1"/>
  <c r="U5" i="1" s="1"/>
  <c r="U6" i="1" a="1"/>
  <c r="U6" i="1" s="1"/>
  <c r="U7" i="1" a="1"/>
  <c r="U7" i="1"/>
  <c r="U8" i="1" a="1"/>
  <c r="U8" i="1"/>
  <c r="U9" i="1" a="1"/>
  <c r="U9" i="1" s="1"/>
  <c r="U10" i="1" a="1"/>
  <c r="U10" i="1" s="1"/>
  <c r="U11" i="1" a="1"/>
  <c r="U11" i="1" s="1"/>
  <c r="U12" i="1" a="1"/>
  <c r="U12" i="1" s="1"/>
  <c r="U13" i="1" a="1"/>
  <c r="U13" i="1" s="1"/>
  <c r="U14" i="1" a="1"/>
  <c r="U14" i="1" s="1"/>
  <c r="U15" i="1" a="1"/>
  <c r="U15" i="1"/>
  <c r="U16" i="1" a="1"/>
  <c r="U16" i="1"/>
  <c r="U17" i="1" a="1"/>
  <c r="U17" i="1" s="1"/>
  <c r="U18" i="1" a="1"/>
  <c r="U18" i="1" s="1"/>
  <c r="U19" i="1" a="1"/>
  <c r="U19" i="1" s="1"/>
  <c r="U20" i="1" a="1"/>
  <c r="U20" i="1" s="1"/>
  <c r="U21" i="1" a="1"/>
  <c r="U21" i="1" s="1"/>
  <c r="U22" i="1" a="1"/>
  <c r="U22" i="1" s="1"/>
  <c r="U23" i="1" a="1"/>
  <c r="U23" i="1"/>
  <c r="U24" i="1" a="1"/>
  <c r="U24" i="1"/>
  <c r="U25" i="1" a="1"/>
  <c r="U25" i="1" s="1"/>
  <c r="U26" i="1" a="1"/>
  <c r="U26" i="1" s="1"/>
  <c r="U27" i="1" a="1"/>
  <c r="U27" i="1" s="1"/>
  <c r="U28" i="1" a="1"/>
  <c r="U28" i="1" s="1"/>
  <c r="U29" i="1" a="1"/>
  <c r="U29" i="1" s="1"/>
  <c r="U30" i="1" a="1"/>
  <c r="U30" i="1" s="1"/>
  <c r="U31" i="1" a="1"/>
  <c r="U31" i="1"/>
  <c r="U32" i="1" a="1"/>
  <c r="U32" i="1"/>
  <c r="U33" i="1" a="1"/>
  <c r="U33" i="1" s="1"/>
  <c r="U34" i="1" a="1"/>
  <c r="U34" i="1" s="1"/>
  <c r="U35" i="1" a="1"/>
  <c r="U35" i="1" s="1"/>
  <c r="U36" i="1" a="1"/>
  <c r="U36" i="1" s="1"/>
  <c r="U37" i="1" a="1"/>
  <c r="U37" i="1" s="1"/>
  <c r="U38" i="1" a="1"/>
  <c r="U38" i="1" s="1"/>
  <c r="U39" i="1" a="1"/>
  <c r="U39" i="1"/>
  <c r="U40" i="1" a="1"/>
  <c r="U40" i="1"/>
  <c r="U41" i="1" a="1"/>
  <c r="U41" i="1" s="1"/>
  <c r="U42" i="1" a="1"/>
  <c r="U42" i="1" s="1"/>
  <c r="U43" i="1" a="1"/>
  <c r="U43" i="1" s="1"/>
  <c r="U44" i="1" a="1"/>
  <c r="U44" i="1" s="1"/>
  <c r="U45" i="1" a="1"/>
  <c r="U45" i="1" s="1"/>
  <c r="U46" i="1" a="1"/>
  <c r="U46" i="1" s="1"/>
  <c r="U47" i="1" a="1"/>
  <c r="U47" i="1"/>
  <c r="U48" i="1" a="1"/>
  <c r="U48" i="1"/>
  <c r="U49" i="1" a="1"/>
  <c r="U49" i="1" s="1"/>
  <c r="U50" i="1" a="1"/>
  <c r="U50" i="1" s="1"/>
  <c r="U51" i="1" a="1"/>
  <c r="U51" i="1" s="1"/>
  <c r="U52" i="1" a="1"/>
  <c r="U52" i="1" s="1"/>
  <c r="U53" i="1" a="1"/>
  <c r="U53" i="1" s="1"/>
  <c r="U54" i="1" a="1"/>
  <c r="U54" i="1" s="1"/>
  <c r="U55" i="1" a="1"/>
  <c r="U55" i="1"/>
  <c r="U56" i="1" a="1"/>
  <c r="U56" i="1"/>
  <c r="U57" i="1" a="1"/>
  <c r="U57" i="1" s="1"/>
  <c r="U58" i="1" a="1"/>
  <c r="U58" i="1" s="1"/>
  <c r="U59" i="1" a="1"/>
  <c r="U59" i="1" s="1"/>
  <c r="U60" i="1" a="1"/>
  <c r="U60" i="1" s="1"/>
  <c r="U61" i="1" a="1"/>
  <c r="U61" i="1" s="1"/>
  <c r="U62" i="1" a="1"/>
  <c r="U62" i="1" s="1"/>
  <c r="U63" i="1" a="1"/>
  <c r="U63" i="1"/>
  <c r="U64" i="1" a="1"/>
  <c r="U64" i="1"/>
  <c r="U65" i="1" a="1"/>
  <c r="U65" i="1" s="1"/>
  <c r="U66" i="1" a="1"/>
  <c r="U66" i="1" s="1"/>
  <c r="U67" i="1" a="1"/>
  <c r="U67" i="1" s="1"/>
  <c r="U68" i="1" a="1"/>
  <c r="U68" i="1" s="1"/>
  <c r="U69" i="1" a="1"/>
  <c r="U69" i="1" s="1"/>
  <c r="U70" i="1" a="1"/>
  <c r="U70" i="1" s="1"/>
  <c r="U71" i="1" a="1"/>
  <c r="U71" i="1"/>
  <c r="U72" i="1" a="1"/>
  <c r="U72" i="1"/>
  <c r="U73" i="1" a="1"/>
  <c r="U73" i="1" s="1"/>
  <c r="U74" i="1" a="1"/>
  <c r="U74" i="1" s="1"/>
  <c r="U75" i="1" a="1"/>
  <c r="U75" i="1" s="1"/>
  <c r="U76" i="1" a="1"/>
  <c r="U76" i="1" s="1"/>
  <c r="U77" i="1" a="1"/>
  <c r="U77" i="1" s="1"/>
  <c r="U78" i="1" a="1"/>
  <c r="U78" i="1" s="1"/>
  <c r="U79" i="1" a="1"/>
  <c r="U79" i="1"/>
  <c r="U80" i="1" a="1"/>
  <c r="U80" i="1"/>
  <c r="U81" i="1" a="1"/>
  <c r="U81" i="1" s="1"/>
  <c r="U82" i="1" a="1"/>
  <c r="U82" i="1" s="1"/>
  <c r="U83" i="1" a="1"/>
  <c r="U83" i="1" s="1"/>
  <c r="U84" i="1" a="1"/>
  <c r="U84" i="1" s="1"/>
  <c r="U85" i="1" a="1"/>
  <c r="U85" i="1" s="1"/>
  <c r="U86" i="1" a="1"/>
  <c r="U86" i="1" s="1"/>
  <c r="U87" i="1" a="1"/>
  <c r="U87" i="1"/>
  <c r="U88" i="1" a="1"/>
  <c r="U88" i="1"/>
  <c r="U89" i="1" a="1"/>
  <c r="U89" i="1" s="1"/>
  <c r="U90" i="1" a="1"/>
  <c r="U90" i="1" s="1"/>
  <c r="U91" i="1" a="1"/>
  <c r="U91" i="1" s="1"/>
  <c r="U92" i="1" a="1"/>
  <c r="U92" i="1" s="1"/>
  <c r="U93" i="1" a="1"/>
  <c r="U93" i="1" s="1"/>
  <c r="U94" i="1" a="1"/>
  <c r="U94" i="1" s="1"/>
  <c r="U95" i="1" a="1"/>
  <c r="U95" i="1"/>
  <c r="U96" i="1" a="1"/>
  <c r="U96" i="1" s="1"/>
  <c r="U97" i="1" a="1"/>
  <c r="U97" i="1" s="1"/>
  <c r="U98" i="1" a="1"/>
  <c r="U98" i="1" s="1"/>
  <c r="U99" i="1" a="1"/>
  <c r="U99" i="1" s="1"/>
  <c r="U100" i="1" a="1"/>
  <c r="U100" i="1" s="1"/>
  <c r="U101" i="1" a="1"/>
  <c r="U101" i="1" s="1"/>
  <c r="U102" i="1" a="1"/>
  <c r="U102" i="1" s="1"/>
  <c r="U103" i="1" a="1"/>
  <c r="U103" i="1" s="1"/>
  <c r="U104" i="1" a="1"/>
  <c r="U104" i="1" s="1"/>
  <c r="U105" i="1" a="1"/>
  <c r="U105" i="1" s="1"/>
  <c r="U106" i="1" a="1"/>
  <c r="U106" i="1" s="1"/>
  <c r="U107" i="1" a="1"/>
  <c r="U107" i="1" s="1"/>
  <c r="U108" i="1" a="1"/>
  <c r="U108" i="1" s="1"/>
  <c r="U109" i="1" a="1"/>
  <c r="U109" i="1" s="1"/>
  <c r="U110" i="1" a="1"/>
  <c r="U110" i="1" s="1"/>
  <c r="U111" i="1" a="1"/>
  <c r="U111" i="1" s="1"/>
  <c r="U112" i="1" a="1"/>
  <c r="U112" i="1" s="1"/>
  <c r="U113" i="1" a="1"/>
  <c r="U113" i="1" s="1"/>
  <c r="U114" i="1" a="1"/>
  <c r="U114" i="1" s="1"/>
  <c r="T2" i="1" a="1"/>
  <c r="T2" i="1" s="1"/>
  <c r="T3" i="1" a="1"/>
  <c r="T3" i="1" s="1"/>
  <c r="T4" i="1" a="1"/>
  <c r="T4" i="1" s="1"/>
  <c r="T5" i="1" a="1"/>
  <c r="T5" i="1"/>
  <c r="T6" i="1" a="1"/>
  <c r="T6" i="1"/>
  <c r="T7" i="1" a="1"/>
  <c r="T7" i="1" s="1"/>
  <c r="T8" i="1" a="1"/>
  <c r="T8" i="1"/>
  <c r="T9" i="1" a="1"/>
  <c r="T9" i="1"/>
  <c r="T10" i="1" a="1"/>
  <c r="T10" i="1" s="1"/>
  <c r="T11" i="1" a="1"/>
  <c r="T11" i="1" s="1"/>
  <c r="T12" i="1" a="1"/>
  <c r="T12" i="1" s="1"/>
  <c r="T13" i="1" a="1"/>
  <c r="T13" i="1"/>
  <c r="T14" i="1" a="1"/>
  <c r="T14" i="1"/>
  <c r="T15" i="1" a="1"/>
  <c r="T15" i="1" s="1"/>
  <c r="T16" i="1" a="1"/>
  <c r="T16" i="1"/>
  <c r="T17" i="1" a="1"/>
  <c r="T17" i="1"/>
  <c r="T18" i="1" a="1"/>
  <c r="T18" i="1" s="1"/>
  <c r="T19" i="1" a="1"/>
  <c r="T19" i="1" s="1"/>
  <c r="T20" i="1" a="1"/>
  <c r="T20" i="1" s="1"/>
  <c r="T21" i="1" a="1"/>
  <c r="T21" i="1"/>
  <c r="T22" i="1" a="1"/>
  <c r="T22" i="1"/>
  <c r="T23" i="1" a="1"/>
  <c r="T23" i="1" s="1"/>
  <c r="T24" i="1" a="1"/>
  <c r="T24" i="1"/>
  <c r="T25" i="1" a="1"/>
  <c r="T25" i="1"/>
  <c r="T26" i="1" a="1"/>
  <c r="T26" i="1" s="1"/>
  <c r="T27" i="1" a="1"/>
  <c r="T27" i="1" s="1"/>
  <c r="T28" i="1" a="1"/>
  <c r="T28" i="1" s="1"/>
  <c r="T29" i="1" a="1"/>
  <c r="T29" i="1"/>
  <c r="T30" i="1" a="1"/>
  <c r="T30" i="1"/>
  <c r="T31" i="1" a="1"/>
  <c r="T31" i="1" s="1"/>
  <c r="T32" i="1" a="1"/>
  <c r="T32" i="1"/>
  <c r="T33" i="1" a="1"/>
  <c r="T33" i="1"/>
  <c r="T34" i="1" a="1"/>
  <c r="T34" i="1" s="1"/>
  <c r="T35" i="1" a="1"/>
  <c r="T35" i="1" s="1"/>
  <c r="T36" i="1" a="1"/>
  <c r="T36" i="1" s="1"/>
  <c r="T37" i="1" a="1"/>
  <c r="T37" i="1"/>
  <c r="T38" i="1" a="1"/>
  <c r="T38" i="1"/>
  <c r="T39" i="1" a="1"/>
  <c r="T39" i="1" s="1"/>
  <c r="T40" i="1" a="1"/>
  <c r="T40" i="1"/>
  <c r="T41" i="1" a="1"/>
  <c r="T41" i="1"/>
  <c r="T42" i="1" a="1"/>
  <c r="T42" i="1" s="1"/>
  <c r="T43" i="1" a="1"/>
  <c r="T43" i="1" s="1"/>
  <c r="T44" i="1" a="1"/>
  <c r="T44" i="1" s="1"/>
  <c r="T45" i="1" a="1"/>
  <c r="T45" i="1"/>
  <c r="T46" i="1" a="1"/>
  <c r="T46" i="1"/>
  <c r="T47" i="1" a="1"/>
  <c r="T47" i="1" s="1"/>
  <c r="T48" i="1" a="1"/>
  <c r="T48" i="1"/>
  <c r="T49" i="1" a="1"/>
  <c r="T49" i="1"/>
  <c r="T50" i="1" a="1"/>
  <c r="T50" i="1" s="1"/>
  <c r="T51" i="1" a="1"/>
  <c r="T51" i="1" s="1"/>
  <c r="T52" i="1" a="1"/>
  <c r="T52" i="1" s="1"/>
  <c r="T53" i="1" a="1"/>
  <c r="T53" i="1"/>
  <c r="T54" i="1" a="1"/>
  <c r="T54" i="1"/>
  <c r="T55" i="1" a="1"/>
  <c r="T55" i="1" s="1"/>
  <c r="T56" i="1" a="1"/>
  <c r="T56" i="1"/>
  <c r="T57" i="1" a="1"/>
  <c r="T57" i="1"/>
  <c r="T58" i="1" a="1"/>
  <c r="T58" i="1" s="1"/>
  <c r="T59" i="1" a="1"/>
  <c r="T59" i="1" s="1"/>
  <c r="T60" i="1" a="1"/>
  <c r="T60" i="1" s="1"/>
  <c r="T61" i="1" a="1"/>
  <c r="T61" i="1"/>
  <c r="T62" i="1" a="1"/>
  <c r="T62" i="1"/>
  <c r="T63" i="1" a="1"/>
  <c r="T63" i="1" s="1"/>
  <c r="T64" i="1" a="1"/>
  <c r="T64" i="1"/>
  <c r="T65" i="1" a="1"/>
  <c r="T65" i="1"/>
  <c r="T66" i="1" a="1"/>
  <c r="T66" i="1" s="1"/>
  <c r="T67" i="1" a="1"/>
  <c r="T67" i="1" s="1"/>
  <c r="T68" i="1" a="1"/>
  <c r="T68" i="1" s="1"/>
  <c r="T69" i="1" a="1"/>
  <c r="T69" i="1"/>
  <c r="T70" i="1" a="1"/>
  <c r="T70" i="1"/>
  <c r="T71" i="1" a="1"/>
  <c r="T71" i="1" s="1"/>
  <c r="T72" i="1" a="1"/>
  <c r="T72" i="1"/>
  <c r="T73" i="1" a="1"/>
  <c r="T73" i="1"/>
  <c r="T74" i="1" a="1"/>
  <c r="T74" i="1" s="1"/>
  <c r="T75" i="1" a="1"/>
  <c r="T75" i="1" s="1"/>
  <c r="T76" i="1" a="1"/>
  <c r="T76" i="1" s="1"/>
  <c r="T77" i="1" a="1"/>
  <c r="T77" i="1"/>
  <c r="T78" i="1" a="1"/>
  <c r="T78" i="1"/>
  <c r="T79" i="1" a="1"/>
  <c r="T79" i="1" s="1"/>
  <c r="T80" i="1" a="1"/>
  <c r="T80" i="1"/>
  <c r="T81" i="1" a="1"/>
  <c r="T81" i="1"/>
  <c r="T82" i="1" a="1"/>
  <c r="T82" i="1" s="1"/>
  <c r="T83" i="1" a="1"/>
  <c r="T83" i="1" s="1"/>
  <c r="T84" i="1" a="1"/>
  <c r="T84" i="1" s="1"/>
  <c r="T85" i="1" a="1"/>
  <c r="T85" i="1"/>
  <c r="T86" i="1" a="1"/>
  <c r="T86" i="1"/>
  <c r="T87" i="1" a="1"/>
  <c r="T87" i="1" s="1"/>
  <c r="T88" i="1" a="1"/>
  <c r="T88" i="1"/>
  <c r="T89" i="1" a="1"/>
  <c r="T89" i="1"/>
  <c r="T90" i="1" a="1"/>
  <c r="T90" i="1" s="1"/>
  <c r="T91" i="1" a="1"/>
  <c r="T91" i="1" s="1"/>
  <c r="T92" i="1" a="1"/>
  <c r="T92" i="1" s="1"/>
  <c r="T93" i="1" a="1"/>
  <c r="T93" i="1"/>
  <c r="T94" i="1" a="1"/>
  <c r="T94" i="1"/>
  <c r="T95" i="1" a="1"/>
  <c r="T95" i="1" s="1"/>
  <c r="T96" i="1" a="1"/>
  <c r="T96" i="1"/>
  <c r="T97" i="1" a="1"/>
  <c r="T97" i="1"/>
  <c r="T98" i="1" a="1"/>
  <c r="T98" i="1" s="1"/>
  <c r="T99" i="1" a="1"/>
  <c r="T99" i="1" s="1"/>
  <c r="T100" i="1" a="1"/>
  <c r="T100" i="1" s="1"/>
  <c r="T101" i="1" a="1"/>
  <c r="T101" i="1" s="1"/>
  <c r="T102" i="1" a="1"/>
  <c r="T102" i="1" s="1"/>
  <c r="T103" i="1" a="1"/>
  <c r="T103" i="1" s="1"/>
  <c r="T104" i="1" a="1"/>
  <c r="T104" i="1"/>
  <c r="T105" i="1" a="1"/>
  <c r="T105" i="1" s="1"/>
  <c r="T106" i="1" a="1"/>
  <c r="T106" i="1" s="1"/>
  <c r="T107" i="1" a="1"/>
  <c r="T107" i="1" s="1"/>
  <c r="T108" i="1" a="1"/>
  <c r="T108" i="1" s="1"/>
  <c r="T109" i="1" a="1"/>
  <c r="T109" i="1" s="1"/>
  <c r="T110" i="1" a="1"/>
  <c r="T110" i="1" s="1"/>
  <c r="T111" i="1" a="1"/>
  <c r="T111" i="1" s="1"/>
  <c r="T112" i="1" a="1"/>
  <c r="T112" i="1"/>
  <c r="T113" i="1" a="1"/>
  <c r="T113" i="1" s="1"/>
  <c r="T114" i="1" a="1"/>
  <c r="T114" i="1" s="1"/>
  <c r="S2" i="1" a="1"/>
  <c r="S2" i="1" s="1"/>
  <c r="S3" i="1" a="1"/>
  <c r="S3" i="1" s="1"/>
  <c r="S4" i="1" a="1"/>
  <c r="S4" i="1" s="1"/>
  <c r="S5" i="1" a="1"/>
  <c r="S5" i="1"/>
  <c r="S6" i="1" a="1"/>
  <c r="S6" i="1"/>
  <c r="S7" i="1" a="1"/>
  <c r="S7" i="1"/>
  <c r="S8" i="1" a="1"/>
  <c r="S8" i="1"/>
  <c r="S9" i="1" a="1"/>
  <c r="S9" i="1"/>
  <c r="S10" i="1" a="1"/>
  <c r="S10" i="1" s="1"/>
  <c r="S11" i="1" a="1"/>
  <c r="S11" i="1" s="1"/>
  <c r="S12" i="1" a="1"/>
  <c r="S12" i="1" s="1"/>
  <c r="S13" i="1" a="1"/>
  <c r="S13" i="1"/>
  <c r="S14" i="1" a="1"/>
  <c r="S14" i="1"/>
  <c r="S15" i="1" a="1"/>
  <c r="S15" i="1"/>
  <c r="S16" i="1" a="1"/>
  <c r="S16" i="1"/>
  <c r="S17" i="1" a="1"/>
  <c r="S17" i="1"/>
  <c r="S18" i="1" a="1"/>
  <c r="S18" i="1" s="1"/>
  <c r="S19" i="1" a="1"/>
  <c r="S19" i="1" s="1"/>
  <c r="S20" i="1" a="1"/>
  <c r="S20" i="1" s="1"/>
  <c r="S21" i="1" a="1"/>
  <c r="S21" i="1"/>
  <c r="S22" i="1" a="1"/>
  <c r="S22" i="1"/>
  <c r="S23" i="1" a="1"/>
  <c r="S23" i="1"/>
  <c r="S24" i="1" a="1"/>
  <c r="S24" i="1"/>
  <c r="S25" i="1" a="1"/>
  <c r="S25" i="1"/>
  <c r="S26" i="1" a="1"/>
  <c r="S26" i="1" s="1"/>
  <c r="S27" i="1" a="1"/>
  <c r="S27" i="1" s="1"/>
  <c r="S28" i="1" a="1"/>
  <c r="S28" i="1" s="1"/>
  <c r="S29" i="1" a="1"/>
  <c r="S29" i="1"/>
  <c r="S30" i="1" a="1"/>
  <c r="S30" i="1"/>
  <c r="S31" i="1" a="1"/>
  <c r="S31" i="1"/>
  <c r="S32" i="1" a="1"/>
  <c r="S32" i="1"/>
  <c r="S33" i="1" a="1"/>
  <c r="S33" i="1"/>
  <c r="S34" i="1" a="1"/>
  <c r="S34" i="1" s="1"/>
  <c r="S35" i="1" a="1"/>
  <c r="S35" i="1" s="1"/>
  <c r="S36" i="1" a="1"/>
  <c r="S36" i="1" s="1"/>
  <c r="S37" i="1" a="1"/>
  <c r="S37" i="1"/>
  <c r="S38" i="1" a="1"/>
  <c r="S38" i="1"/>
  <c r="S39" i="1" a="1"/>
  <c r="S39" i="1"/>
  <c r="S40" i="1" a="1"/>
  <c r="S40" i="1"/>
  <c r="S41" i="1" a="1"/>
  <c r="S41" i="1"/>
  <c r="S42" i="1" a="1"/>
  <c r="S42" i="1" s="1"/>
  <c r="S43" i="1" a="1"/>
  <c r="S43" i="1" s="1"/>
  <c r="S44" i="1" a="1"/>
  <c r="S44" i="1" s="1"/>
  <c r="S45" i="1" a="1"/>
  <c r="S45" i="1"/>
  <c r="S46" i="1" a="1"/>
  <c r="S46" i="1"/>
  <c r="S47" i="1" a="1"/>
  <c r="S47" i="1"/>
  <c r="S48" i="1" a="1"/>
  <c r="S48" i="1"/>
  <c r="S49" i="1" a="1"/>
  <c r="S49" i="1"/>
  <c r="S50" i="1" a="1"/>
  <c r="S50" i="1" s="1"/>
  <c r="S51" i="1" a="1"/>
  <c r="S51" i="1" s="1"/>
  <c r="S52" i="1" a="1"/>
  <c r="S52" i="1" s="1"/>
  <c r="S53" i="1" a="1"/>
  <c r="S53" i="1"/>
  <c r="S54" i="1" a="1"/>
  <c r="S54" i="1"/>
  <c r="S55" i="1" a="1"/>
  <c r="S55" i="1"/>
  <c r="S56" i="1" a="1"/>
  <c r="S56" i="1"/>
  <c r="S57" i="1" a="1"/>
  <c r="S57" i="1"/>
  <c r="S58" i="1" a="1"/>
  <c r="S58" i="1" s="1"/>
  <c r="S59" i="1" a="1"/>
  <c r="S59" i="1" s="1"/>
  <c r="S60" i="1" a="1"/>
  <c r="S60" i="1" s="1"/>
  <c r="S61" i="1" a="1"/>
  <c r="S61" i="1"/>
  <c r="S62" i="1" a="1"/>
  <c r="S62" i="1"/>
  <c r="S63" i="1" a="1"/>
  <c r="S63" i="1"/>
  <c r="S64" i="1" a="1"/>
  <c r="S64" i="1"/>
  <c r="S65" i="1" a="1"/>
  <c r="S65" i="1"/>
  <c r="S66" i="1" a="1"/>
  <c r="S66" i="1" s="1"/>
  <c r="S67" i="1" a="1"/>
  <c r="S67" i="1" s="1"/>
  <c r="S68" i="1" a="1"/>
  <c r="S68" i="1" s="1"/>
  <c r="S69" i="1" a="1"/>
  <c r="S69" i="1"/>
  <c r="S70" i="1" a="1"/>
  <c r="S70" i="1"/>
  <c r="S71" i="1" a="1"/>
  <c r="S71" i="1"/>
  <c r="S72" i="1" a="1"/>
  <c r="S72" i="1"/>
  <c r="S73" i="1" a="1"/>
  <c r="S73" i="1"/>
  <c r="S74" i="1" a="1"/>
  <c r="S74" i="1" s="1"/>
  <c r="S75" i="1" a="1"/>
  <c r="S75" i="1" s="1"/>
  <c r="S76" i="1" a="1"/>
  <c r="S76" i="1" s="1"/>
  <c r="S77" i="1" a="1"/>
  <c r="S77" i="1"/>
  <c r="S78" i="1" a="1"/>
  <c r="S78" i="1"/>
  <c r="S79" i="1" a="1"/>
  <c r="S79" i="1"/>
  <c r="S80" i="1" a="1"/>
  <c r="S80" i="1" s="1"/>
  <c r="S81" i="1" a="1"/>
  <c r="S81" i="1"/>
  <c r="S82" i="1" a="1"/>
  <c r="S82" i="1" s="1"/>
  <c r="S83" i="1" a="1"/>
  <c r="S83" i="1" s="1"/>
  <c r="S84" i="1" a="1"/>
  <c r="S84" i="1" s="1"/>
  <c r="S85" i="1" a="1"/>
  <c r="S85" i="1"/>
  <c r="S86" i="1" a="1"/>
  <c r="S86" i="1"/>
  <c r="S87" i="1" a="1"/>
  <c r="S87" i="1"/>
  <c r="S88" i="1" a="1"/>
  <c r="S88" i="1"/>
  <c r="S89" i="1" a="1"/>
  <c r="S89" i="1"/>
  <c r="S90" i="1" a="1"/>
  <c r="S90" i="1" s="1"/>
  <c r="S91" i="1" a="1"/>
  <c r="S91" i="1" s="1"/>
  <c r="S92" i="1" a="1"/>
  <c r="S92" i="1" s="1"/>
  <c r="S93" i="1" a="1"/>
  <c r="S93" i="1"/>
  <c r="S94" i="1" a="1"/>
  <c r="S94" i="1"/>
  <c r="S95" i="1" a="1"/>
  <c r="S95" i="1"/>
  <c r="S96" i="1" a="1"/>
  <c r="S96" i="1"/>
  <c r="S97" i="1" a="1"/>
  <c r="S97" i="1"/>
  <c r="S98" i="1" a="1"/>
  <c r="S98" i="1" s="1"/>
  <c r="S99" i="1" a="1"/>
  <c r="S99" i="1" s="1"/>
  <c r="S100" i="1" a="1"/>
  <c r="S100" i="1" s="1"/>
  <c r="S101" i="1" a="1"/>
  <c r="S101" i="1" s="1"/>
  <c r="S102" i="1" a="1"/>
  <c r="S102" i="1" s="1"/>
  <c r="S103" i="1" a="1"/>
  <c r="S103" i="1" s="1"/>
  <c r="S104" i="1" a="1"/>
  <c r="S104" i="1"/>
  <c r="S105" i="1" a="1"/>
  <c r="S105" i="1" s="1"/>
  <c r="S106" i="1" a="1"/>
  <c r="S106" i="1" s="1"/>
  <c r="S107" i="1" a="1"/>
  <c r="S107" i="1" s="1"/>
  <c r="S108" i="1" a="1"/>
  <c r="S108" i="1" s="1"/>
  <c r="S109" i="1" a="1"/>
  <c r="S109" i="1" s="1"/>
  <c r="S110" i="1" a="1"/>
  <c r="S110" i="1" s="1"/>
  <c r="S111" i="1" a="1"/>
  <c r="S111" i="1" s="1"/>
  <c r="S112" i="1" a="1"/>
  <c r="S112" i="1"/>
  <c r="S113" i="1" a="1"/>
  <c r="S113" i="1" s="1"/>
  <c r="S114" i="1" a="1"/>
  <c r="S114" i="1" s="1"/>
  <c r="R2" i="1" a="1"/>
  <c r="R2" i="1"/>
  <c r="R3" i="1" a="1"/>
  <c r="R3" i="1"/>
  <c r="R4" i="1" a="1"/>
  <c r="R4" i="1"/>
  <c r="R5" i="1" a="1"/>
  <c r="R5" i="1"/>
  <c r="R6" i="1" a="1"/>
  <c r="R6" i="1"/>
  <c r="R7" i="1" a="1"/>
  <c r="R7" i="1"/>
  <c r="R8" i="1" a="1"/>
  <c r="R8" i="1"/>
  <c r="R9" i="1" a="1"/>
  <c r="R9" i="1"/>
  <c r="R10" i="1" a="1"/>
  <c r="R10" i="1"/>
  <c r="R11" i="1" a="1"/>
  <c r="R11" i="1"/>
  <c r="R12" i="1" a="1"/>
  <c r="R12" i="1"/>
  <c r="R13" i="1" a="1"/>
  <c r="R13" i="1"/>
  <c r="R14" i="1" a="1"/>
  <c r="R14" i="1"/>
  <c r="R15" i="1" a="1"/>
  <c r="R15" i="1"/>
  <c r="R16" i="1" a="1"/>
  <c r="R16" i="1"/>
  <c r="R17" i="1" a="1"/>
  <c r="R17" i="1"/>
  <c r="R18" i="1" a="1"/>
  <c r="R18" i="1"/>
  <c r="R19" i="1" a="1"/>
  <c r="R19" i="1"/>
  <c r="R20" i="1" a="1"/>
  <c r="R20" i="1"/>
  <c r="R21" i="1" a="1"/>
  <c r="R21" i="1"/>
  <c r="R22" i="1" a="1"/>
  <c r="R22" i="1"/>
  <c r="R23" i="1" a="1"/>
  <c r="R23" i="1"/>
  <c r="R24" i="1" a="1"/>
  <c r="R24" i="1"/>
  <c r="R25" i="1" a="1"/>
  <c r="R25" i="1"/>
  <c r="R26" i="1" a="1"/>
  <c r="R26" i="1"/>
  <c r="R27" i="1" a="1"/>
  <c r="R27" i="1"/>
  <c r="R28" i="1" a="1"/>
  <c r="R28" i="1"/>
  <c r="R29" i="1" a="1"/>
  <c r="R29" i="1"/>
  <c r="R30" i="1" a="1"/>
  <c r="R30" i="1"/>
  <c r="R31" i="1" a="1"/>
  <c r="R31" i="1"/>
  <c r="R32" i="1" a="1"/>
  <c r="R32" i="1"/>
  <c r="R33" i="1" a="1"/>
  <c r="R33" i="1"/>
  <c r="R34" i="1" a="1"/>
  <c r="R34" i="1"/>
  <c r="R35" i="1" a="1"/>
  <c r="R35" i="1"/>
  <c r="R36" i="1" a="1"/>
  <c r="R36" i="1"/>
  <c r="R37" i="1" a="1"/>
  <c r="R37" i="1"/>
  <c r="R38" i="1" a="1"/>
  <c r="R38" i="1"/>
  <c r="R39" i="1" a="1"/>
  <c r="R39" i="1"/>
  <c r="R40" i="1" a="1"/>
  <c r="R40" i="1"/>
  <c r="R41" i="1" a="1"/>
  <c r="R41" i="1"/>
  <c r="R42" i="1" a="1"/>
  <c r="R42" i="1"/>
  <c r="R43" i="1" a="1"/>
  <c r="R43" i="1"/>
  <c r="R44" i="1" a="1"/>
  <c r="R44" i="1"/>
  <c r="R45" i="1" a="1"/>
  <c r="R45" i="1"/>
  <c r="R46" i="1" a="1"/>
  <c r="R46" i="1"/>
  <c r="R47" i="1" a="1"/>
  <c r="R47" i="1"/>
  <c r="R48" i="1" a="1"/>
  <c r="R48" i="1"/>
  <c r="R49" i="1" a="1"/>
  <c r="R49" i="1"/>
  <c r="R50" i="1" a="1"/>
  <c r="R50" i="1"/>
  <c r="R51" i="1" a="1"/>
  <c r="R51" i="1"/>
  <c r="R52" i="1" a="1"/>
  <c r="R52" i="1"/>
  <c r="R53" i="1" a="1"/>
  <c r="R53" i="1"/>
  <c r="R54" i="1" a="1"/>
  <c r="R54" i="1"/>
  <c r="R55" i="1" a="1"/>
  <c r="R55" i="1"/>
  <c r="R56" i="1" a="1"/>
  <c r="R56" i="1"/>
  <c r="R57" i="1" a="1"/>
  <c r="R57" i="1"/>
  <c r="R58" i="1" a="1"/>
  <c r="R58" i="1"/>
  <c r="R59" i="1" a="1"/>
  <c r="R59" i="1"/>
  <c r="R60" i="1" a="1"/>
  <c r="R60" i="1"/>
  <c r="R61" i="1" a="1"/>
  <c r="R61" i="1"/>
  <c r="R62" i="1" a="1"/>
  <c r="R62" i="1"/>
  <c r="R63" i="1" a="1"/>
  <c r="R63" i="1"/>
  <c r="R64" i="1" a="1"/>
  <c r="R64" i="1"/>
  <c r="R65" i="1" a="1"/>
  <c r="R65" i="1"/>
  <c r="R66" i="1" a="1"/>
  <c r="R66" i="1"/>
  <c r="R67" i="1" a="1"/>
  <c r="R67" i="1"/>
  <c r="R68" i="1" a="1"/>
  <c r="R68" i="1"/>
  <c r="R69" i="1" a="1"/>
  <c r="R69" i="1"/>
  <c r="R70" i="1" a="1"/>
  <c r="R70" i="1"/>
  <c r="R71" i="1" a="1"/>
  <c r="R71" i="1"/>
  <c r="R72" i="1" a="1"/>
  <c r="R72" i="1"/>
  <c r="R73" i="1" a="1"/>
  <c r="R73" i="1"/>
  <c r="R74" i="1" a="1"/>
  <c r="R74" i="1"/>
  <c r="R75" i="1" a="1"/>
  <c r="R75" i="1"/>
  <c r="R76" i="1" a="1"/>
  <c r="R76" i="1"/>
  <c r="R77" i="1" a="1"/>
  <c r="R77" i="1"/>
  <c r="R78" i="1" a="1"/>
  <c r="R78" i="1"/>
  <c r="R79" i="1" a="1"/>
  <c r="R79" i="1"/>
  <c r="R80" i="1" a="1"/>
  <c r="R80" i="1"/>
  <c r="R81" i="1" a="1"/>
  <c r="R81" i="1"/>
  <c r="R82" i="1" a="1"/>
  <c r="R82" i="1"/>
  <c r="R83" i="1" a="1"/>
  <c r="R83" i="1"/>
  <c r="R84" i="1" a="1"/>
  <c r="R84" i="1"/>
  <c r="R85" i="1" a="1"/>
  <c r="R85" i="1"/>
  <c r="R86" i="1" a="1"/>
  <c r="R86" i="1"/>
  <c r="R87" i="1" a="1"/>
  <c r="R87" i="1"/>
  <c r="R88" i="1" a="1"/>
  <c r="R88" i="1"/>
  <c r="R89" i="1" a="1"/>
  <c r="R89" i="1"/>
  <c r="R90" i="1" a="1"/>
  <c r="R90" i="1"/>
  <c r="R91" i="1" a="1"/>
  <c r="R91" i="1"/>
  <c r="R92" i="1" a="1"/>
  <c r="R92" i="1"/>
  <c r="R93" i="1" a="1"/>
  <c r="R93" i="1"/>
  <c r="R94" i="1" a="1"/>
  <c r="R94" i="1"/>
  <c r="R95" i="1" a="1"/>
  <c r="R95" i="1"/>
  <c r="R96" i="1" a="1"/>
  <c r="R96" i="1"/>
  <c r="R97" i="1" a="1"/>
  <c r="R97" i="1"/>
  <c r="R98" i="1" a="1"/>
  <c r="R98" i="1"/>
  <c r="R99" i="1" a="1"/>
  <c r="R99" i="1"/>
  <c r="R100" i="1" a="1"/>
  <c r="R100" i="1"/>
  <c r="R101" i="1" a="1"/>
  <c r="R101" i="1"/>
  <c r="R102" i="1" a="1"/>
  <c r="R102" i="1"/>
  <c r="R103" i="1" a="1"/>
  <c r="R103" i="1"/>
  <c r="R104" i="1" a="1"/>
  <c r="R104" i="1"/>
  <c r="R105" i="1" a="1"/>
  <c r="R105" i="1"/>
  <c r="R106" i="1" a="1"/>
  <c r="R106" i="1"/>
  <c r="R107" i="1" a="1"/>
  <c r="R107" i="1"/>
  <c r="R108" i="1" a="1"/>
  <c r="R108" i="1"/>
  <c r="R109" i="1" a="1"/>
  <c r="R109" i="1"/>
  <c r="R110" i="1" a="1"/>
  <c r="R110" i="1"/>
  <c r="R111" i="1" a="1"/>
  <c r="R111" i="1"/>
  <c r="R112" i="1" a="1"/>
  <c r="R112" i="1"/>
  <c r="R113" i="1" a="1"/>
  <c r="R113" i="1"/>
  <c r="R114" i="1" a="1"/>
  <c r="R114" i="1"/>
  <c r="X2" i="1" a="1"/>
  <c r="X2" i="1" s="1"/>
  <c r="C2" i="3"/>
  <c r="Q2" i="1" s="1" a="1"/>
  <c r="Q2" i="1" s="1"/>
  <c r="C3" i="3"/>
  <c r="Q59" i="1" s="1" a="1"/>
  <c r="Q59" i="1" s="1"/>
  <c r="C4" i="3"/>
  <c r="Q83" i="1" s="1" a="1"/>
  <c r="Q83" i="1" s="1"/>
  <c r="C5" i="3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P6" i="1" l="1" a="1"/>
  <c r="P6" i="1" s="1"/>
  <c r="Q57" i="1" a="1"/>
  <c r="Q57" i="1" s="1"/>
  <c r="P70" i="1" a="1"/>
  <c r="P70" i="1" s="1"/>
  <c r="Q46" i="1" a="1"/>
  <c r="Q46" i="1" s="1"/>
  <c r="Q71" i="1" a="1"/>
  <c r="Q71" i="1" s="1"/>
  <c r="Q58" i="1" a="1"/>
  <c r="Q58" i="1" s="1"/>
  <c r="P60" i="1" a="1"/>
  <c r="P60" i="1" s="1"/>
  <c r="Q35" i="1" a="1"/>
  <c r="Q35" i="1" s="1"/>
  <c r="P81" i="1" a="1"/>
  <c r="P81" i="1" s="1"/>
  <c r="P59" i="1" a="1"/>
  <c r="P59" i="1" s="1"/>
  <c r="Q34" i="1" a="1"/>
  <c r="Q34" i="1" s="1"/>
  <c r="Q47" i="1" a="1"/>
  <c r="Q47" i="1" s="1"/>
  <c r="P49" i="1" a="1"/>
  <c r="P49" i="1" s="1"/>
  <c r="P17" i="1" a="1"/>
  <c r="P17" i="1" s="1"/>
  <c r="P92" i="1" a="1"/>
  <c r="P92" i="1" s="1"/>
  <c r="Q23" i="1" a="1"/>
  <c r="Q23" i="1" s="1"/>
  <c r="Q70" i="1" a="1"/>
  <c r="Q70" i="1" s="1"/>
  <c r="P38" i="1" a="1"/>
  <c r="P38" i="1" s="1"/>
  <c r="P27" i="1" a="1"/>
  <c r="P27" i="1" s="1"/>
  <c r="P28" i="1" a="1"/>
  <c r="P28" i="1" s="1"/>
  <c r="Q12" i="1" a="1"/>
  <c r="Q12" i="1" s="1"/>
  <c r="P58" i="1" a="1"/>
  <c r="P58" i="1" s="1"/>
  <c r="Q11" i="1" a="1"/>
  <c r="Q11" i="1" s="1"/>
  <c r="P47" i="1" a="1"/>
  <c r="P47" i="1" s="1"/>
  <c r="Q56" i="1" a="1"/>
  <c r="Q56" i="1" s="1"/>
  <c r="P36" i="1" a="1"/>
  <c r="P36" i="1" s="1"/>
  <c r="Q21" i="1" a="1"/>
  <c r="Q21" i="1" s="1"/>
  <c r="P67" i="1" a="1"/>
  <c r="P67" i="1" s="1"/>
  <c r="Q67" i="1" a="1"/>
  <c r="Q67" i="1" s="1"/>
  <c r="P100" i="1" a="1"/>
  <c r="P100" i="1" s="1"/>
  <c r="Q102" i="1" a="1"/>
  <c r="Q102" i="1" s="1"/>
  <c r="Q54" i="1" a="1"/>
  <c r="Q54" i="1" s="1"/>
  <c r="P55" i="1" a="1"/>
  <c r="P55" i="1" s="1"/>
  <c r="Q114" i="1" a="1"/>
  <c r="Q114" i="1" s="1"/>
  <c r="Q65" i="1" a="1"/>
  <c r="Q65" i="1" s="1"/>
  <c r="Q53" i="1" a="1"/>
  <c r="Q53" i="1" s="1"/>
  <c r="Q41" i="1" a="1"/>
  <c r="Q41" i="1" s="1"/>
  <c r="Q30" i="1" a="1"/>
  <c r="Q30" i="1" s="1"/>
  <c r="Q19" i="1" a="1"/>
  <c r="Q19" i="1" s="1"/>
  <c r="P112" i="1" a="1"/>
  <c r="P112" i="1" s="1"/>
  <c r="P98" i="1" a="1"/>
  <c r="P98" i="1" s="1"/>
  <c r="P76" i="1" a="1"/>
  <c r="P76" i="1" s="1"/>
  <c r="P65" i="1" a="1"/>
  <c r="P65" i="1" s="1"/>
  <c r="P44" i="1" a="1"/>
  <c r="P44" i="1" s="1"/>
  <c r="P33" i="1" a="1"/>
  <c r="P33" i="1" s="1"/>
  <c r="P12" i="1" a="1"/>
  <c r="P12" i="1" s="1"/>
  <c r="Q113" i="1" a="1"/>
  <c r="Q113" i="1" s="1"/>
  <c r="Q88" i="1" a="1"/>
  <c r="Q88" i="1" s="1"/>
  <c r="Q64" i="1" a="1"/>
  <c r="Q64" i="1" s="1"/>
  <c r="Q29" i="1" a="1"/>
  <c r="Q29" i="1" s="1"/>
  <c r="Q18" i="1" a="1"/>
  <c r="Q18" i="1" s="1"/>
  <c r="Q7" i="1" a="1"/>
  <c r="Q7" i="1" s="1"/>
  <c r="Q81" i="1" a="1"/>
  <c r="Q81" i="1" s="1"/>
  <c r="P90" i="1" a="1"/>
  <c r="P90" i="1" s="1"/>
  <c r="P16" i="1" a="1"/>
  <c r="P16" i="1" s="1"/>
  <c r="Q69" i="1" a="1"/>
  <c r="Q69" i="1" s="1"/>
  <c r="P102" i="1" a="1"/>
  <c r="P102" i="1" s="1"/>
  <c r="P15" i="1" a="1"/>
  <c r="P15" i="1" s="1"/>
  <c r="Q10" i="1" a="1"/>
  <c r="Q10" i="1" s="1"/>
  <c r="P25" i="1" a="1"/>
  <c r="P25" i="1" s="1"/>
  <c r="Q9" i="1" a="1"/>
  <c r="Q9" i="1" s="1"/>
  <c r="P14" i="1" a="1"/>
  <c r="P14" i="1" s="1"/>
  <c r="Q91" i="1" a="1"/>
  <c r="Q91" i="1" s="1"/>
  <c r="P88" i="1" a="1"/>
  <c r="P88" i="1" s="1"/>
  <c r="Q90" i="1" a="1"/>
  <c r="Q90" i="1" s="1"/>
  <c r="Q20" i="1" a="1"/>
  <c r="Q20" i="1" s="1"/>
  <c r="P77" i="1" a="1"/>
  <c r="P77" i="1" s="1"/>
  <c r="P13" i="1" a="1"/>
  <c r="P13" i="1" s="1"/>
  <c r="P75" i="1" a="1"/>
  <c r="P75" i="1" s="1"/>
  <c r="P11" i="1" a="1"/>
  <c r="P11" i="1" s="1"/>
  <c r="Q52" i="1" a="1"/>
  <c r="Q52" i="1" s="1"/>
  <c r="Q40" i="1" a="1"/>
  <c r="Q40" i="1" s="1"/>
  <c r="Q17" i="1" a="1"/>
  <c r="Q17" i="1" s="1"/>
  <c r="P110" i="1" a="1"/>
  <c r="P110" i="1" s="1"/>
  <c r="P97" i="1" a="1"/>
  <c r="P97" i="1" s="1"/>
  <c r="P74" i="1" a="1"/>
  <c r="P74" i="1" s="1"/>
  <c r="P64" i="1" a="1"/>
  <c r="P64" i="1" s="1"/>
  <c r="P42" i="1" a="1"/>
  <c r="P42" i="1" s="1"/>
  <c r="P32" i="1" a="1"/>
  <c r="P32" i="1" s="1"/>
  <c r="P10" i="1" a="1"/>
  <c r="P10" i="1" s="1"/>
  <c r="Q111" i="1" a="1"/>
  <c r="Q111" i="1" s="1"/>
  <c r="Q99" i="1" a="1"/>
  <c r="Q99" i="1" s="1"/>
  <c r="Q87" i="1" a="1"/>
  <c r="Q87" i="1" s="1"/>
  <c r="Q75" i="1" a="1"/>
  <c r="Q75" i="1" s="1"/>
  <c r="Q63" i="1" a="1"/>
  <c r="Q63" i="1" s="1"/>
  <c r="Q51" i="1" a="1"/>
  <c r="Q51" i="1" s="1"/>
  <c r="Q28" i="1" a="1"/>
  <c r="Q28" i="1" s="1"/>
  <c r="Q6" i="1" a="1"/>
  <c r="Q6" i="1" s="1"/>
  <c r="P91" i="1" a="1"/>
  <c r="P91" i="1" s="1"/>
  <c r="P80" i="1" a="1"/>
  <c r="P80" i="1" s="1"/>
  <c r="Q93" i="1" a="1"/>
  <c r="Q93" i="1" s="1"/>
  <c r="P79" i="1" a="1"/>
  <c r="P79" i="1" s="1"/>
  <c r="Q80" i="1" a="1"/>
  <c r="Q80" i="1" s="1"/>
  <c r="P68" i="1" a="1"/>
  <c r="P68" i="1" s="1"/>
  <c r="Q44" i="1" a="1"/>
  <c r="Q44" i="1" s="1"/>
  <c r="P46" i="1" a="1"/>
  <c r="P46" i="1" s="1"/>
  <c r="Q43" i="1" a="1"/>
  <c r="Q43" i="1" s="1"/>
  <c r="P56" i="1" a="1"/>
  <c r="P56" i="1" s="1"/>
  <c r="Q42" i="1" a="1"/>
  <c r="Q42" i="1" s="1"/>
  <c r="P45" i="1" a="1"/>
  <c r="P45" i="1" s="1"/>
  <c r="P111" i="1" a="1"/>
  <c r="P111" i="1" s="1"/>
  <c r="Q100" i="1" a="1"/>
  <c r="Q100" i="1" s="1"/>
  <c r="P85" i="1" a="1"/>
  <c r="P85" i="1" s="1"/>
  <c r="P63" i="1" a="1"/>
  <c r="P63" i="1" s="1"/>
  <c r="P53" i="1" a="1"/>
  <c r="P53" i="1" s="1"/>
  <c r="P31" i="1" a="1"/>
  <c r="P31" i="1" s="1"/>
  <c r="P21" i="1" a="1"/>
  <c r="P21" i="1" s="1"/>
  <c r="Q110" i="1" a="1"/>
  <c r="Q110" i="1" s="1"/>
  <c r="Q98" i="1" a="1"/>
  <c r="Q98" i="1" s="1"/>
  <c r="Q86" i="1" a="1"/>
  <c r="Q86" i="1" s="1"/>
  <c r="Q74" i="1" a="1"/>
  <c r="Q74" i="1" s="1"/>
  <c r="Q62" i="1" a="1"/>
  <c r="Q62" i="1" s="1"/>
  <c r="Q50" i="1" a="1"/>
  <c r="Q50" i="1" s="1"/>
  <c r="Q39" i="1" a="1"/>
  <c r="Q39" i="1" s="1"/>
  <c r="Q27" i="1" a="1"/>
  <c r="Q27" i="1" s="1"/>
  <c r="Q16" i="1" a="1"/>
  <c r="Q16" i="1" s="1"/>
  <c r="Q5" i="1" a="1"/>
  <c r="Q5" i="1" s="1"/>
  <c r="Q95" i="1" a="1"/>
  <c r="Q95" i="1" s="1"/>
  <c r="Q94" i="1" a="1"/>
  <c r="Q94" i="1" s="1"/>
  <c r="P103" i="1" a="1"/>
  <c r="P103" i="1" s="1"/>
  <c r="P26" i="1" a="1"/>
  <c r="P26" i="1" s="1"/>
  <c r="Q45" i="1" a="1"/>
  <c r="Q45" i="1" s="1"/>
  <c r="P69" i="1" a="1"/>
  <c r="P69" i="1" s="1"/>
  <c r="Q104" i="1" a="1"/>
  <c r="Q104" i="1" s="1"/>
  <c r="P57" i="1" a="1"/>
  <c r="P57" i="1" s="1"/>
  <c r="Q32" i="1" a="1"/>
  <c r="Q32" i="1" s="1"/>
  <c r="P35" i="1" a="1"/>
  <c r="P35" i="1" s="1"/>
  <c r="Q79" i="1" a="1"/>
  <c r="Q79" i="1" s="1"/>
  <c r="P34" i="1" a="1"/>
  <c r="P34" i="1" s="1"/>
  <c r="Q66" i="1" a="1"/>
  <c r="Q66" i="1" s="1"/>
  <c r="P87" i="1" a="1"/>
  <c r="P87" i="1" s="1"/>
  <c r="Q89" i="1" a="1"/>
  <c r="Q89" i="1" s="1"/>
  <c r="P54" i="1" a="1"/>
  <c r="P54" i="1" s="1"/>
  <c r="Q76" i="1" a="1"/>
  <c r="Q76" i="1" s="1"/>
  <c r="P108" i="1" a="1"/>
  <c r="P108" i="1" s="1"/>
  <c r="P96" i="1" a="1"/>
  <c r="P96" i="1" s="1"/>
  <c r="P84" i="1" a="1"/>
  <c r="P84" i="1" s="1"/>
  <c r="P73" i="1" a="1"/>
  <c r="P73" i="1" s="1"/>
  <c r="P52" i="1" a="1"/>
  <c r="P52" i="1" s="1"/>
  <c r="P41" i="1" a="1"/>
  <c r="P41" i="1" s="1"/>
  <c r="P20" i="1" a="1"/>
  <c r="P20" i="1" s="1"/>
  <c r="P9" i="1" a="1"/>
  <c r="P9" i="1" s="1"/>
  <c r="Q109" i="1" a="1"/>
  <c r="Q109" i="1" s="1"/>
  <c r="Q97" i="1" a="1"/>
  <c r="Q97" i="1" s="1"/>
  <c r="Q85" i="1" a="1"/>
  <c r="Q85" i="1" s="1"/>
  <c r="Q73" i="1" a="1"/>
  <c r="Q73" i="1" s="1"/>
  <c r="Q61" i="1" a="1"/>
  <c r="Q61" i="1" s="1"/>
  <c r="Q49" i="1" a="1"/>
  <c r="Q49" i="1" s="1"/>
  <c r="Q38" i="1" a="1"/>
  <c r="Q38" i="1" s="1"/>
  <c r="Q26" i="1" a="1"/>
  <c r="Q26" i="1" s="1"/>
  <c r="P5" i="1" a="1"/>
  <c r="P5" i="1" s="1"/>
  <c r="P89" i="1" a="1"/>
  <c r="P89" i="1" s="1"/>
  <c r="Q68" i="1" a="1"/>
  <c r="Q68" i="1" s="1"/>
  <c r="P101" i="1" a="1"/>
  <c r="P101" i="1" s="1"/>
  <c r="Q103" i="1" a="1"/>
  <c r="Q103" i="1" s="1"/>
  <c r="P24" i="1" a="1"/>
  <c r="P24" i="1" s="1"/>
  <c r="Q31" i="1" a="1"/>
  <c r="Q31" i="1" s="1"/>
  <c r="P23" i="1" a="1"/>
  <c r="P23" i="1" s="1"/>
  <c r="P86" i="1" a="1"/>
  <c r="P86" i="1" s="1"/>
  <c r="Q112" i="1" a="1"/>
  <c r="Q112" i="1" s="1"/>
  <c r="P109" i="1" a="1"/>
  <c r="P109" i="1" s="1"/>
  <c r="P107" i="1" a="1"/>
  <c r="P107" i="1" s="1"/>
  <c r="P95" i="1" a="1"/>
  <c r="P95" i="1" s="1"/>
  <c r="P83" i="1" a="1"/>
  <c r="P83" i="1" s="1"/>
  <c r="P62" i="1" a="1"/>
  <c r="P62" i="1" s="1"/>
  <c r="P51" i="1" a="1"/>
  <c r="P51" i="1" s="1"/>
  <c r="P30" i="1" a="1"/>
  <c r="P30" i="1" s="1"/>
  <c r="P19" i="1" a="1"/>
  <c r="P19" i="1" s="1"/>
  <c r="Q37" i="1" a="1"/>
  <c r="Q37" i="1" s="1"/>
  <c r="Q25" i="1" a="1"/>
  <c r="Q25" i="1" s="1"/>
  <c r="Q15" i="1" a="1"/>
  <c r="Q15" i="1" s="1"/>
  <c r="Q4" i="1" a="1"/>
  <c r="Q4" i="1" s="1"/>
  <c r="P104" i="1" a="1"/>
  <c r="P104" i="1" s="1"/>
  <c r="Q105" i="1" a="1"/>
  <c r="Q105" i="1" s="1"/>
  <c r="P48" i="1" a="1"/>
  <c r="P48" i="1" s="1"/>
  <c r="Q33" i="1" a="1"/>
  <c r="Q33" i="1" s="1"/>
  <c r="P37" i="1" a="1"/>
  <c r="P37" i="1" s="1"/>
  <c r="Q22" i="1" a="1"/>
  <c r="Q22" i="1" s="1"/>
  <c r="Q92" i="1" a="1"/>
  <c r="Q92" i="1" s="1"/>
  <c r="P78" i="1" a="1"/>
  <c r="P78" i="1" s="1"/>
  <c r="Q55" i="1" a="1"/>
  <c r="Q55" i="1" s="1"/>
  <c r="P66" i="1" a="1"/>
  <c r="P66" i="1" s="1"/>
  <c r="Q78" i="1" a="1"/>
  <c r="Q78" i="1" s="1"/>
  <c r="P99" i="1" a="1"/>
  <c r="P99" i="1" s="1"/>
  <c r="Q77" i="1" a="1"/>
  <c r="Q77" i="1" s="1"/>
  <c r="P22" i="1" a="1"/>
  <c r="P22" i="1" s="1"/>
  <c r="P94" i="1" a="1"/>
  <c r="P94" i="1" s="1"/>
  <c r="P82" i="1" a="1"/>
  <c r="P82" i="1" s="1"/>
  <c r="P72" i="1" a="1"/>
  <c r="P72" i="1" s="1"/>
  <c r="P50" i="1" a="1"/>
  <c r="P50" i="1" s="1"/>
  <c r="P40" i="1" a="1"/>
  <c r="P40" i="1" s="1"/>
  <c r="P18" i="1" a="1"/>
  <c r="P18" i="1" s="1"/>
  <c r="P8" i="1" a="1"/>
  <c r="P8" i="1" s="1"/>
  <c r="Q108" i="1" a="1"/>
  <c r="Q108" i="1" s="1"/>
  <c r="Q96" i="1" a="1"/>
  <c r="Q96" i="1" s="1"/>
  <c r="Q84" i="1" a="1"/>
  <c r="Q84" i="1" s="1"/>
  <c r="Q72" i="1" a="1"/>
  <c r="Q72" i="1" s="1"/>
  <c r="Q60" i="1" a="1"/>
  <c r="Q60" i="1" s="1"/>
  <c r="Q48" i="1" a="1"/>
  <c r="Q48" i="1" s="1"/>
  <c r="Q14" i="1" a="1"/>
  <c r="Q14" i="1" s="1"/>
  <c r="Q3" i="1" a="1"/>
  <c r="Q3" i="1" s="1"/>
  <c r="Q106" i="1" a="1"/>
  <c r="Q106" i="1" s="1"/>
  <c r="Q82" i="1" a="1"/>
  <c r="Q82" i="1" s="1"/>
  <c r="P4" i="1" a="1"/>
  <c r="P4" i="1" s="1"/>
  <c r="P114" i="1" a="1"/>
  <c r="P114" i="1" s="1"/>
  <c r="P3" i="1" a="1"/>
  <c r="P3" i="1" s="1"/>
  <c r="P113" i="1" a="1"/>
  <c r="P113" i="1" s="1"/>
  <c r="P2" i="1" a="1"/>
  <c r="P2" i="1" s="1"/>
  <c r="Q8" i="1" a="1"/>
  <c r="Q8" i="1" s="1"/>
  <c r="Q101" i="1" a="1"/>
  <c r="Q101" i="1" s="1"/>
  <c r="P43" i="1" a="1"/>
  <c r="P43" i="1" s="1"/>
  <c r="P106" i="1" a="1"/>
  <c r="P106" i="1" s="1"/>
  <c r="P105" i="1" a="1"/>
  <c r="P105" i="1" s="1"/>
  <c r="P93" i="1" a="1"/>
  <c r="P93" i="1" s="1"/>
  <c r="P71" i="1" a="1"/>
  <c r="P71" i="1" s="1"/>
  <c r="P61" i="1" a="1"/>
  <c r="P61" i="1" s="1"/>
  <c r="P39" i="1" a="1"/>
  <c r="P39" i="1" s="1"/>
  <c r="P29" i="1" a="1"/>
  <c r="P29" i="1" s="1"/>
  <c r="P7" i="1" a="1"/>
  <c r="P7" i="1" s="1"/>
  <c r="Q107" i="1" a="1"/>
  <c r="Q107" i="1" s="1"/>
  <c r="Q36" i="1" a="1"/>
  <c r="Q36" i="1" s="1"/>
  <c r="Q24" i="1" a="1"/>
  <c r="Q24" i="1" s="1"/>
  <c r="Q13" i="1" a="1"/>
  <c r="Q1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<sst xmlns="http://schemas.openxmlformats.org/spreadsheetml/2006/main" count="941" uniqueCount="74">
  <si>
    <t>Period</t>
  </si>
  <si>
    <t>Team</t>
  </si>
  <si>
    <t>Player</t>
  </si>
  <si>
    <t>Type</t>
  </si>
  <si>
    <t>X</t>
  </si>
  <si>
    <t>Y</t>
  </si>
  <si>
    <t>F Line</t>
  </si>
  <si>
    <t>D Pair</t>
  </si>
  <si>
    <t>A1</t>
  </si>
  <si>
    <t>A2</t>
  </si>
  <si>
    <t>Goaltender</t>
  </si>
  <si>
    <t>Distance</t>
  </si>
  <si>
    <t>Strength</t>
  </si>
  <si>
    <t>Date</t>
  </si>
  <si>
    <t>T.B</t>
  </si>
  <si>
    <t/>
  </si>
  <si>
    <t>Shot</t>
  </si>
  <si>
    <t>F1</t>
  </si>
  <si>
    <t>D2</t>
  </si>
  <si>
    <t>EV</t>
  </si>
  <si>
    <t>Block</t>
  </si>
  <si>
    <t>F3</t>
  </si>
  <si>
    <t>D1</t>
  </si>
  <si>
    <t>PIT</t>
  </si>
  <si>
    <t>D3</t>
  </si>
  <si>
    <t>F4</t>
  </si>
  <si>
    <t>F2</t>
  </si>
  <si>
    <t>Miss</t>
  </si>
  <si>
    <t>Goal</t>
  </si>
  <si>
    <t>SH1</t>
  </si>
  <si>
    <t>SH</t>
  </si>
  <si>
    <t>PP1</t>
  </si>
  <si>
    <t>PP</t>
  </si>
  <si>
    <t>PP2</t>
  </si>
  <si>
    <t>No.</t>
  </si>
  <si>
    <t>Position</t>
  </si>
  <si>
    <t>SH2</t>
  </si>
  <si>
    <t>SH3</t>
  </si>
  <si>
    <t>EN1</t>
  </si>
  <si>
    <t>EN2</t>
  </si>
  <si>
    <t>CHAD RUHWEDEL</t>
  </si>
  <si>
    <t>D</t>
  </si>
  <si>
    <t>JOHN MARINO</t>
  </si>
  <si>
    <t>BRIAN DUMOULIN</t>
  </si>
  <si>
    <t>MARCUS PETTERSSON</t>
  </si>
  <si>
    <t>KRIS LETANG</t>
  </si>
  <si>
    <t>MARK FRIEDMAN</t>
  </si>
  <si>
    <t>DREW O'CONNOR</t>
  </si>
  <si>
    <t>F</t>
  </si>
  <si>
    <t>BRIAN BOYLE</t>
  </si>
  <si>
    <t>DOMINIK SIMON</t>
  </si>
  <si>
    <t>JASON ZUCKER</t>
  </si>
  <si>
    <t>BRYAN RUST</t>
  </si>
  <si>
    <t>BROCK MCGINN</t>
  </si>
  <si>
    <t>KASPERI KAPANEN</t>
  </si>
  <si>
    <t>SAM LAFFERTY</t>
  </si>
  <si>
    <t>DANTON HEINEN</t>
  </si>
  <si>
    <t>TEDDY BLUEGER</t>
  </si>
  <si>
    <t>EVAN RODRIGUES</t>
  </si>
  <si>
    <t>JEFF CARTER</t>
  </si>
  <si>
    <t>TRISTAN JARRY</t>
  </si>
  <si>
    <t>G</t>
  </si>
  <si>
    <t>Game</t>
  </si>
  <si>
    <t>at T.B</t>
  </si>
  <si>
    <t>Shot No.</t>
  </si>
  <si>
    <t>x2</t>
  </si>
  <si>
    <t>y2</t>
  </si>
  <si>
    <t>Coordinate</t>
  </si>
  <si>
    <t>OT</t>
  </si>
  <si>
    <t>PIT1</t>
  </si>
  <si>
    <t>PIT2</t>
  </si>
  <si>
    <t>PIT4</t>
  </si>
  <si>
    <t>PIT5</t>
  </si>
  <si>
    <t>PIT3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</si>
</sst>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13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B575FC-3110-48C7-926E-5B0E0863A384}" name="Table2" displayName="Table2" ref="A1:V114" totalsRowShown="0">
  <autoFilter ref="A1:V114" xr:uid="{29B575FC-3110-48C7-926E-5B0E0863A384}"/>
  <tableColumns count="22">
    <tableColumn id="1" xr3:uid="{3A363A21-EEA6-4AFB-B38A-E3CA7224CC9A}" name="Period"/>
    <tableColumn id="2" xr3:uid="{159E0960-D712-483E-8B5B-A9452FD15589}" name="Team"/>
    <tableColumn id="3" xr3:uid="{78589BCA-86EB-497A-AD79-821CA8146DB8}" name="Player"/>
    <tableColumn id="4" xr3:uid="{BF0ECB63-B74A-47B2-95BD-E2A346D71B43}" name="Type"/>
    <tableColumn id="5" xr3:uid="{C90DE181-ED03-481A-8FE7-809C7BD19438}" name="X"/>
    <tableColumn id="6" xr3:uid="{E46E4D46-D08B-4A50-8F0D-D7D30D5E2502}" name="Y"/>
    <tableColumn id="7" xr3:uid="{0D72619E-58D3-411D-BBD7-3D65648A9592}" name="F Line"/>
    <tableColumn id="8" xr3:uid="{7EE64EF8-A27C-4200-AF78-76725EED2D43}" name="D Pair"/>
    <tableColumn id="9" xr3:uid="{AAA8C913-B746-4030-8805-0F3F71281BA3}" name="A1"/>
    <tableColumn id="10" xr3:uid="{D066DAF0-D140-4D74-B3E3-108D0978EB96}" name="A2"/>
    <tableColumn id="11" xr3:uid="{D3811B22-FE2A-47B4-8C57-E7766905A1B4}" name="Goaltender"/>
    <tableColumn id="12" xr3:uid="{E27AAE72-14CB-4D42-B7B5-7BE942B4457A}" name="Distance"/>
    <tableColumn id="13" xr3:uid="{CB0C0179-5CE6-4B6D-95A2-0D840660BF66}" name="Strength"/>
    <tableColumn id="14" xr3:uid="{EF23A017-C972-415C-BF8B-B32390037A90}" name="Date" dataDxfId="10"/>
    <tableColumn id="15" xr3:uid="{53B3E0E8-CAB9-4DE8-986A-DE6995A62EC8}" name="Shot No." dataDxfId="9">
      <calculatedColumnFormula>ROW(O1)</calculatedColumnFormula>
    </tableColumn>
    <tableColumn id="16" xr3:uid="{9C761A16-E453-4E8F-BB88-6BA3E3A73704}" name="x2" dataDxfId="6">
      <calculatedColumnFormula array="1">_xlfn.XLOOKUP(Table2[[#This Row],[Date]]&amp;Table2[[#This Row],[Period]],Table3[Date]&amp;Table3[Period],Table3[Coordinate])*Table2[[#This Row],[X]]</calculatedColumnFormula>
    </tableColumn>
    <tableColumn id="17" xr3:uid="{9D2FA631-3F0C-430D-97D9-9B81FF063D3F}" name="y2" dataDxfId="5">
      <calculatedColumnFormula array="1">_xlfn.XLOOKUP(Table2[[#This Row],[Date]]&amp;Table2[[#This Row],[Period]],Table3[Date]&amp;Table3[Period],Table3[Coordinate])*Table2[[#This Row],[Y]]</calculatedColumnFormula>
    </tableColumn>
    <tableColumn id="18" xr3:uid="{9D056551-E622-4A67-B0D7-35437EFD7209}" name="PIT1" dataDxfId="4">
      <calculatedColumnFormula array="1">IFERROR(LARGE(_xlfn._xlws.FILTER(Table1[[F1]:[EN2]],IF(Table2[[#This Row],[F Line]]=Table1[[#Headers],[F1]:[EN2]],1,0))*Table1[No.]*IF(Table2[[#This Row],[Date]]=Table1[Date],1,0),1),0)</calculatedColumnFormula>
    </tableColumn>
    <tableColumn id="19" xr3:uid="{D5E83311-6E9C-4A5D-8565-FE65AF3D274E}" name="PIT2" dataDxfId="3">
      <calculatedColumnFormula array="1">IFERROR(LARGE(_xlfn._xlws.FILTER(Table1[[F1]:[EN2]],IF(Table2[[#This Row],[F Line]]=Table1[[#Headers],[F1]:[EN2]],1,0))*Table1[No.]*IF(Table2[[#This Row],[Date]]=Table1[Date],1,0),2),0)</calculatedColumnFormula>
    </tableColumn>
    <tableColumn id="20" xr3:uid="{C44F78F7-2B47-40D2-B212-2F8C8EF8A6D8}" name="PIT3" dataDxfId="2">
      <calculatedColumnFormula array="1">IFERROR(LARGE(_xlfn._xlws.FILTER(Table1[[F1]:[EN2]],IF(Table2[[#This Row],[F Line]]=Table1[[#Headers],[F1]:[EN2]],1,0))*Table1[No.]*IF(Table2[[#This Row],[Date]]=Table1[Date],1,0),3),0)</calculatedColumnFormula>
    </tableColumn>
    <tableColumn id="21" xr3:uid="{CE3E0890-ADA9-495B-A636-C4EFF63803CD}" name="PIT4" dataDxfId="1">
      <calculatedColumnFormula array="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calculatedColumnFormula>
    </tableColumn>
    <tableColumn id="22" xr3:uid="{9F26A952-0AE4-4168-A064-EE416FCB1E18}" name="PIT5" dataDxfId="0">
      <calculatedColumnFormula array="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CF1467-5902-48DF-866C-931CEBE1409F}" name="Table1" displayName="Table1" ref="A1:S20" totalsRowShown="0">
  <autoFilter ref="A1:S20" xr:uid="{58CF1467-5902-48DF-866C-931CEBE1409F}"/>
  <tableColumns count="19">
    <tableColumn id="1" xr3:uid="{15F6DA30-0F0F-4DE9-869F-DD6C580B2B3E}" name="No."/>
    <tableColumn id="2" xr3:uid="{07C7396B-9087-420E-9956-4C30B6833757}" name="Player"/>
    <tableColumn id="3" xr3:uid="{D884E074-8329-4A1D-B19A-1CFCE3446246}" name="Date" dataDxfId="12"/>
    <tableColumn id="26" xr3:uid="{B6B5ED46-45CB-4D49-920E-061CB05E7C27}" name="Game" dataDxfId="11"/>
    <tableColumn id="4" xr3:uid="{0BD5BBBA-96D9-496C-A258-03DB1B70F054}" name="Position"/>
    <tableColumn id="5" xr3:uid="{7E3377DE-18EF-434D-B20A-80E44E39A030}" name="F1"/>
    <tableColumn id="6" xr3:uid="{FFCCEEFA-EFB0-4298-B0FD-11DA50A2AD81}" name="F2"/>
    <tableColumn id="7" xr3:uid="{4B353C4A-7F1A-46F1-A9EF-3ADCD197F8D8}" name="F3"/>
    <tableColumn id="8" xr3:uid="{DF750702-90D6-46C4-A397-485BBFB0EFCA}" name="F4"/>
    <tableColumn id="9" xr3:uid="{69EDCBD6-F65A-4389-A834-A998AFE8C166}" name="D1"/>
    <tableColumn id="10" xr3:uid="{6FFE983C-38F4-47F6-8A0B-722A89C0D04D}" name="D2"/>
    <tableColumn id="11" xr3:uid="{4F454D40-EDB2-4C89-AADE-D86E157D9FCF}" name="D3"/>
    <tableColumn id="19" xr3:uid="{A621A1F1-3BCA-475F-8286-B65FAEC1A29B}" name="PP1"/>
    <tableColumn id="20" xr3:uid="{60B2548E-06BC-4ABE-B71F-FF37EE13BBCD}" name="PP2"/>
    <tableColumn id="21" xr3:uid="{AD9BA29B-DD86-4619-BF98-41690B7273C2}" name="SH1"/>
    <tableColumn id="22" xr3:uid="{5AA89BFB-CBBE-4FF0-8F82-D1316C967FD7}" name="SH2"/>
    <tableColumn id="23" xr3:uid="{483570C8-9405-4E57-9A48-9AA6EF571DAA}" name="SH3"/>
    <tableColumn id="24" xr3:uid="{5F6C4221-76D5-4A26-84B6-6CC86A91E282}" name="EN1"/>
    <tableColumn id="25" xr3:uid="{7D800DC6-AAD8-4F7A-A090-A818D36D6059}" name="EN2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628438-81E4-4F5C-8986-E2984171F54E}" name="Table3" displayName="Table3" ref="A1:C5" totalsRowShown="0">
  <autoFilter ref="A1:C5" xr:uid="{9C628438-81E4-4F5C-8986-E2984171F54E}"/>
  <tableColumns count="3">
    <tableColumn id="1" xr3:uid="{4CE3C7A2-61F7-484A-9306-73980DF55FE1}" name="Date" dataDxfId="8"/>
    <tableColumn id="2" xr3:uid="{99D129AA-EAF0-4C2F-944F-BEA2F2C5DD75}" name="Period"/>
    <tableColumn id="3" xr3:uid="{121D4872-3D42-45AC-B262-A594D8036E7F}" name="Coordinate" dataDxfId="7">
      <calculatedColumnFormula>IF(SUMIFS(Table2[X],Table2[Period],Table3[[#This Row],[Period]],Table2[Date],Table3[[#This Row],[Date]],Table2[Team],"PIT")&gt;=0,1,-1)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04A1-AA00-4969-AB00-E1672620F728}">
  <dimension ref="A1:X114"/>
  <sheetViews>
    <sheetView tabSelected="1" workbookViewId="0">
      <selection activeCell="R2" sqref="R2"/>
    </sheetView>
  </sheetViews>
  <sheetFormatPr defaultRowHeight="14.4" x14ac:dyDescent="0.3"/>
  <cols>
    <col min="1" max="1" width="8.109375" customWidth="1"/>
    <col min="11" max="11" width="12" customWidth="1"/>
    <col min="12" max="12" width="9.88671875" customWidth="1"/>
    <col min="13" max="13" width="9.6640625" customWidth="1"/>
    <col min="14" max="14" width="11.6640625" style="1" customWidth="1"/>
  </cols>
  <sheetData>
    <row r="1" spans="1:2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t="s">
        <v>64</v>
      </c>
      <c r="P1" t="s">
        <v>65</v>
      </c>
      <c r="Q1" t="s">
        <v>66</v>
      </c>
      <c r="R1" t="s">
        <v>69</v>
      </c>
      <c r="S1" t="s">
        <v>70</v>
      </c>
      <c r="T1" t="s">
        <v>73</v>
      </c>
      <c r="U1" t="s">
        <v>71</v>
      </c>
      <c r="V1" t="s">
        <v>72</v>
      </c>
    </row>
    <row r="2" spans="1:24" x14ac:dyDescent="0.3">
      <c r="A2">
        <v>1</v>
      </c>
      <c r="B2" t="s">
        <v>14</v>
      </c>
      <c r="C2" t="s">
        <v>15</v>
      </c>
      <c r="D2" t="s">
        <v>16</v>
      </c>
      <c r="E2">
        <v>-61</v>
      </c>
      <c r="F2">
        <v>32</v>
      </c>
      <c r="G2" t="s">
        <v>17</v>
      </c>
      <c r="H2" t="s">
        <v>18</v>
      </c>
      <c r="I2" t="s">
        <v>15</v>
      </c>
      <c r="J2" t="s">
        <v>15</v>
      </c>
      <c r="K2">
        <v>35</v>
      </c>
      <c r="M2" t="s">
        <v>19</v>
      </c>
      <c r="N2" s="1">
        <v>44481</v>
      </c>
      <c r="O2">
        <f t="shared" ref="O2:O33" si="0">ROW(O1)</f>
        <v>1</v>
      </c>
      <c r="P2" cm="1">
        <f t="array" ref="P2">_xlfn.XLOOKUP(Table2[[#This Row],[Date]]&amp;Table2[[#This Row],[Period]],Table3[Date]&amp;Table3[Period],Table3[Coordinate])*Table2[[#This Row],[X]]</f>
        <v>-61</v>
      </c>
      <c r="Q2" cm="1">
        <f t="array" ref="Q2">_xlfn.XLOOKUP(Table2[[#This Row],[Date]]&amp;Table2[[#This Row],[Period]],Table3[Date]&amp;Table3[Period],Table3[Coordinate])*Table2[[#This Row],[Y]]</f>
        <v>32</v>
      </c>
      <c r="R2" s="2" cm="1">
        <f t="array" ref="R2">IFERROR(LARGE(_xlfn._xlws.FILTER(Table1[[F1]:[EN2]],IF(Table2[[#This Row],[F Line]]=Table1[[#Headers],[F1]:[EN2]],1,0))*Table1[No.]*IF(Table2[[#This Row],[Date]]=Table1[Date],1,0),1),0)</f>
        <v>71</v>
      </c>
      <c r="S2" s="2" cm="1">
        <f t="array" ref="S2">IFERROR(LARGE(_xlfn._xlws.FILTER(Table1[[F1]:[EN2]],IF(Table2[[#This Row],[F Line]]=Table1[[#Headers],[F1]:[EN2]],1,0))*Table1[No.]*IF(Table2[[#This Row],[Date]]=Table1[Date],1,0),2),0)</f>
        <v>24</v>
      </c>
      <c r="T2" s="2" cm="1">
        <f t="array" ref="T2">IFERROR(LARGE(_xlfn._xlws.FILTER(Table1[[F1]:[EN2]],IF(Table2[[#This Row],[F Line]]=Table1[[#Headers],[F1]:[EN2]],1,0))*Table1[No.]*IF(Table2[[#This Row],[Date]]=Table1[Date],1,0),3),0)</f>
        <v>16</v>
      </c>
      <c r="U2" s="2" cm="1">
        <f t="array" ref="U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" s="2" cm="1">
        <f t="array" ref="V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  <c r="X2" cm="1">
        <f t="array" ref="X2">LARGE(_xlfn._xlws.FILTER(Table1[[F1]:[EN2]],IF(Table2[[#This Row],[F Line]]=Table1[[#Headers],[F1]:[EN2]],1,0))*Table1[No.]*IF(Table2[[#This Row],[Date]]=Table1[Date],1,0),2)</f>
        <v>24</v>
      </c>
    </row>
    <row r="3" spans="1:24" x14ac:dyDescent="0.3">
      <c r="A3">
        <v>1</v>
      </c>
      <c r="B3" t="s">
        <v>14</v>
      </c>
      <c r="C3" t="s">
        <v>15</v>
      </c>
      <c r="D3" t="s">
        <v>20</v>
      </c>
      <c r="E3">
        <v>-60</v>
      </c>
      <c r="F3">
        <v>17</v>
      </c>
      <c r="G3" t="s">
        <v>21</v>
      </c>
      <c r="H3" t="s">
        <v>22</v>
      </c>
      <c r="I3" t="s">
        <v>15</v>
      </c>
      <c r="J3" t="s">
        <v>15</v>
      </c>
      <c r="K3">
        <v>35</v>
      </c>
      <c r="M3" t="s">
        <v>19</v>
      </c>
      <c r="N3" s="1">
        <v>44481</v>
      </c>
      <c r="O3">
        <f t="shared" si="0"/>
        <v>2</v>
      </c>
      <c r="P3" cm="1">
        <f t="array" ref="P3">_xlfn.XLOOKUP(Table2[[#This Row],[Date]]&amp;Table2[[#This Row],[Period]],Table3[Date]&amp;Table3[Period],Table3[Coordinate])*Table2[[#This Row],[X]]</f>
        <v>-60</v>
      </c>
      <c r="Q3" cm="1">
        <f t="array" ref="Q3">_xlfn.XLOOKUP(Table2[[#This Row],[Date]]&amp;Table2[[#This Row],[Period]],Table3[Date]&amp;Table3[Period],Table3[Coordinate])*Table2[[#This Row],[Y]]</f>
        <v>17</v>
      </c>
      <c r="R3" s="2" cm="1">
        <f t="array" ref="R3">IFERROR(LARGE(_xlfn._xlws.FILTER(Table1[[F1]:[EN2]],IF(Table2[[#This Row],[F Line]]=Table1[[#Headers],[F1]:[EN2]],1,0))*Table1[No.]*IF(Table2[[#This Row],[Date]]=Table1[Date],1,0),1),0)</f>
        <v>53</v>
      </c>
      <c r="S3" s="2" cm="1">
        <f t="array" ref="S3">IFERROR(LARGE(_xlfn._xlws.FILTER(Table1[[F1]:[EN2]],IF(Table2[[#This Row],[F Line]]=Table1[[#Headers],[F1]:[EN2]],1,0))*Table1[No.]*IF(Table2[[#This Row],[Date]]=Table1[Date],1,0),2),0)</f>
        <v>23</v>
      </c>
      <c r="T3" s="2" cm="1">
        <f t="array" ref="T3">IFERROR(LARGE(_xlfn._xlws.FILTER(Table1[[F1]:[EN2]],IF(Table2[[#This Row],[F Line]]=Table1[[#Headers],[F1]:[EN2]],1,0))*Table1[No.]*IF(Table2[[#This Row],[Date]]=Table1[Date],1,0),3),0)</f>
        <v>12</v>
      </c>
      <c r="U3" s="2" cm="1">
        <f t="array" ref="U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" s="2" cm="1">
        <f t="array" ref="V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" spans="1:24" x14ac:dyDescent="0.3">
      <c r="A4">
        <v>1</v>
      </c>
      <c r="B4" t="s">
        <v>23</v>
      </c>
      <c r="C4">
        <v>23</v>
      </c>
      <c r="D4" t="s">
        <v>16</v>
      </c>
      <c r="E4">
        <v>65</v>
      </c>
      <c r="F4">
        <v>-19</v>
      </c>
      <c r="G4" t="s">
        <v>21</v>
      </c>
      <c r="H4" t="s">
        <v>24</v>
      </c>
      <c r="I4" t="s">
        <v>15</v>
      </c>
      <c r="J4" t="s">
        <v>15</v>
      </c>
      <c r="K4">
        <v>35</v>
      </c>
      <c r="M4" t="s">
        <v>19</v>
      </c>
      <c r="N4" s="1">
        <v>44481</v>
      </c>
      <c r="O4">
        <f t="shared" si="0"/>
        <v>3</v>
      </c>
      <c r="P4" cm="1">
        <f t="array" ref="P4">_xlfn.XLOOKUP(Table2[[#This Row],[Date]]&amp;Table2[[#This Row],[Period]],Table3[Date]&amp;Table3[Period],Table3[Coordinate])*Table2[[#This Row],[X]]</f>
        <v>65</v>
      </c>
      <c r="Q4" cm="1">
        <f t="array" ref="Q4">_xlfn.XLOOKUP(Table2[[#This Row],[Date]]&amp;Table2[[#This Row],[Period]],Table3[Date]&amp;Table3[Period],Table3[Coordinate])*Table2[[#This Row],[Y]]</f>
        <v>-19</v>
      </c>
      <c r="R4" s="2" cm="1">
        <f t="array" ref="R4">IFERROR(LARGE(_xlfn._xlws.FILTER(Table1[[F1]:[EN2]],IF(Table2[[#This Row],[F Line]]=Table1[[#Headers],[F1]:[EN2]],1,0))*Table1[No.]*IF(Table2[[#This Row],[Date]]=Table1[Date],1,0),1),0)</f>
        <v>53</v>
      </c>
      <c r="S4" s="2" cm="1">
        <f t="array" ref="S4">IFERROR(LARGE(_xlfn._xlws.FILTER(Table1[[F1]:[EN2]],IF(Table2[[#This Row],[F Line]]=Table1[[#Headers],[F1]:[EN2]],1,0))*Table1[No.]*IF(Table2[[#This Row],[Date]]=Table1[Date],1,0),2),0)</f>
        <v>23</v>
      </c>
      <c r="T4" s="2" cm="1">
        <f t="array" ref="T4">IFERROR(LARGE(_xlfn._xlws.FILTER(Table1[[F1]:[EN2]],IF(Table2[[#This Row],[F Line]]=Table1[[#Headers],[F1]:[EN2]],1,0))*Table1[No.]*IF(Table2[[#This Row],[Date]]=Table1[Date],1,0),3),0)</f>
        <v>12</v>
      </c>
      <c r="U4" s="2" cm="1">
        <f t="array" ref="U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" s="2" cm="1">
        <f t="array" ref="V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" spans="1:24" x14ac:dyDescent="0.3">
      <c r="A5">
        <v>1</v>
      </c>
      <c r="B5" t="s">
        <v>14</v>
      </c>
      <c r="C5" t="s">
        <v>15</v>
      </c>
      <c r="D5" t="s">
        <v>16</v>
      </c>
      <c r="E5">
        <v>8</v>
      </c>
      <c r="F5">
        <v>27</v>
      </c>
      <c r="G5" t="s">
        <v>25</v>
      </c>
      <c r="H5" t="s">
        <v>24</v>
      </c>
      <c r="I5" t="s">
        <v>15</v>
      </c>
      <c r="J5" t="s">
        <v>15</v>
      </c>
      <c r="K5">
        <v>35</v>
      </c>
      <c r="M5" t="s">
        <v>19</v>
      </c>
      <c r="N5" s="1">
        <v>44481</v>
      </c>
      <c r="O5">
        <f t="shared" si="0"/>
        <v>4</v>
      </c>
      <c r="P5" cm="1">
        <f t="array" ref="P5">_xlfn.XLOOKUP(Table2[[#This Row],[Date]]&amp;Table2[[#This Row],[Period]],Table3[Date]&amp;Table3[Period],Table3[Coordinate])*Table2[[#This Row],[X]]</f>
        <v>8</v>
      </c>
      <c r="Q5" cm="1">
        <f t="array" ref="Q5">_xlfn.XLOOKUP(Table2[[#This Row],[Date]]&amp;Table2[[#This Row],[Period]],Table3[Date]&amp;Table3[Period],Table3[Coordinate])*Table2[[#This Row],[Y]]</f>
        <v>27</v>
      </c>
      <c r="R5" s="2" cm="1">
        <f t="array" ref="R5">IFERROR(LARGE(_xlfn._xlws.FILTER(Table1[[F1]:[EN2]],IF(Table2[[#This Row],[F Line]]=Table1[[#Headers],[F1]:[EN2]],1,0))*Table1[No.]*IF(Table2[[#This Row],[Date]]=Table1[Date],1,0),1),0)</f>
        <v>37</v>
      </c>
      <c r="S5" s="2" cm="1">
        <f t="array" ref="S5">IFERROR(LARGE(_xlfn._xlws.FILTER(Table1[[F1]:[EN2]],IF(Table2[[#This Row],[F Line]]=Table1[[#Headers],[F1]:[EN2]],1,0))*Table1[No.]*IF(Table2[[#This Row],[Date]]=Table1[Date],1,0),2),0)</f>
        <v>11</v>
      </c>
      <c r="T5" s="2" cm="1">
        <f t="array" ref="T5">IFERROR(LARGE(_xlfn._xlws.FILTER(Table1[[F1]:[EN2]],IF(Table2[[#This Row],[F Line]]=Table1[[#Headers],[F1]:[EN2]],1,0))*Table1[No.]*IF(Table2[[#This Row],[Date]]=Table1[Date],1,0),3),0)</f>
        <v>10</v>
      </c>
      <c r="U5" s="2" cm="1">
        <f t="array" ref="U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" s="2" cm="1">
        <f t="array" ref="V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6" spans="1:24" x14ac:dyDescent="0.3">
      <c r="A6">
        <v>1</v>
      </c>
      <c r="B6" t="s">
        <v>23</v>
      </c>
      <c r="C6">
        <v>43</v>
      </c>
      <c r="D6" t="s">
        <v>16</v>
      </c>
      <c r="E6">
        <v>60</v>
      </c>
      <c r="F6">
        <v>4</v>
      </c>
      <c r="G6" t="s">
        <v>26</v>
      </c>
      <c r="H6" t="s">
        <v>22</v>
      </c>
      <c r="I6" t="s">
        <v>15</v>
      </c>
      <c r="J6" t="s">
        <v>15</v>
      </c>
      <c r="K6">
        <v>35</v>
      </c>
      <c r="M6" t="s">
        <v>19</v>
      </c>
      <c r="N6" s="1">
        <v>44481</v>
      </c>
      <c r="O6">
        <f t="shared" si="0"/>
        <v>5</v>
      </c>
      <c r="P6" cm="1">
        <f t="array" ref="P6">_xlfn.XLOOKUP(Table2[[#This Row],[Date]]&amp;Table2[[#This Row],[Period]],Table3[Date]&amp;Table3[Period],Table3[Coordinate])*Table2[[#This Row],[X]]</f>
        <v>60</v>
      </c>
      <c r="Q6" cm="1">
        <f t="array" ref="Q6">_xlfn.XLOOKUP(Table2[[#This Row],[Date]]&amp;Table2[[#This Row],[Period]],Table3[Date]&amp;Table3[Period],Table3[Coordinate])*Table2[[#This Row],[Y]]</f>
        <v>4</v>
      </c>
      <c r="R6" s="2" cm="1">
        <f t="array" ref="R6">IFERROR(LARGE(_xlfn._xlws.FILTER(Table1[[F1]:[EN2]],IF(Table2[[#This Row],[F Line]]=Table1[[#Headers],[F1]:[EN2]],1,0))*Table1[No.]*IF(Table2[[#This Row],[Date]]=Table1[Date],1,0),1),0)</f>
        <v>77</v>
      </c>
      <c r="S6" s="2" cm="1">
        <f t="array" ref="S6">IFERROR(LARGE(_xlfn._xlws.FILTER(Table1[[F1]:[EN2]],IF(Table2[[#This Row],[F Line]]=Table1[[#Headers],[F1]:[EN2]],1,0))*Table1[No.]*IF(Table2[[#This Row],[Date]]=Table1[Date],1,0),2),0)</f>
        <v>43</v>
      </c>
      <c r="T6" s="2" cm="1">
        <f t="array" ref="T6">IFERROR(LARGE(_xlfn._xlws.FILTER(Table1[[F1]:[EN2]],IF(Table2[[#This Row],[F Line]]=Table1[[#Headers],[F1]:[EN2]],1,0))*Table1[No.]*IF(Table2[[#This Row],[Date]]=Table1[Date],1,0),3),0)</f>
        <v>17</v>
      </c>
      <c r="U6" s="2" cm="1">
        <f t="array" ref="U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" s="2" cm="1">
        <f t="array" ref="V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" spans="1:24" x14ac:dyDescent="0.3">
      <c r="A7">
        <v>1</v>
      </c>
      <c r="B7" t="s">
        <v>14</v>
      </c>
      <c r="C7" t="s">
        <v>15</v>
      </c>
      <c r="D7" t="s">
        <v>16</v>
      </c>
      <c r="E7">
        <v>-63</v>
      </c>
      <c r="F7">
        <v>-4</v>
      </c>
      <c r="G7" t="s">
        <v>26</v>
      </c>
      <c r="H7" t="s">
        <v>22</v>
      </c>
      <c r="I7" t="s">
        <v>15</v>
      </c>
      <c r="J7" t="s">
        <v>15</v>
      </c>
      <c r="K7">
        <v>35</v>
      </c>
      <c r="M7" t="s">
        <v>19</v>
      </c>
      <c r="N7" s="1">
        <v>44481</v>
      </c>
      <c r="O7">
        <f t="shared" si="0"/>
        <v>6</v>
      </c>
      <c r="P7" cm="1">
        <f t="array" ref="P7">_xlfn.XLOOKUP(Table2[[#This Row],[Date]]&amp;Table2[[#This Row],[Period]],Table3[Date]&amp;Table3[Period],Table3[Coordinate])*Table2[[#This Row],[X]]</f>
        <v>-63</v>
      </c>
      <c r="Q7" cm="1">
        <f t="array" ref="Q7">_xlfn.XLOOKUP(Table2[[#This Row],[Date]]&amp;Table2[[#This Row],[Period]],Table3[Date]&amp;Table3[Period],Table3[Coordinate])*Table2[[#This Row],[Y]]</f>
        <v>-4</v>
      </c>
      <c r="R7" s="2" cm="1">
        <f t="array" ref="R7">IFERROR(LARGE(_xlfn._xlws.FILTER(Table1[[F1]:[EN2]],IF(Table2[[#This Row],[F Line]]=Table1[[#Headers],[F1]:[EN2]],1,0))*Table1[No.]*IF(Table2[[#This Row],[Date]]=Table1[Date],1,0),1),0)</f>
        <v>77</v>
      </c>
      <c r="S7" s="2" cm="1">
        <f t="array" ref="S7">IFERROR(LARGE(_xlfn._xlws.FILTER(Table1[[F1]:[EN2]],IF(Table2[[#This Row],[F Line]]=Table1[[#Headers],[F1]:[EN2]],1,0))*Table1[No.]*IF(Table2[[#This Row],[Date]]=Table1[Date],1,0),2),0)</f>
        <v>43</v>
      </c>
      <c r="T7" s="2" cm="1">
        <f t="array" ref="T7">IFERROR(LARGE(_xlfn._xlws.FILTER(Table1[[F1]:[EN2]],IF(Table2[[#This Row],[F Line]]=Table1[[#Headers],[F1]:[EN2]],1,0))*Table1[No.]*IF(Table2[[#This Row],[Date]]=Table1[Date],1,0),3),0)</f>
        <v>17</v>
      </c>
      <c r="U7" s="2" cm="1">
        <f t="array" ref="U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" s="2" cm="1">
        <f t="array" ref="V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" spans="1:24" x14ac:dyDescent="0.3">
      <c r="A8">
        <v>1</v>
      </c>
      <c r="B8" t="s">
        <v>14</v>
      </c>
      <c r="C8" t="s">
        <v>15</v>
      </c>
      <c r="D8" t="s">
        <v>20</v>
      </c>
      <c r="E8">
        <v>-52</v>
      </c>
      <c r="F8">
        <v>21</v>
      </c>
      <c r="G8" t="s">
        <v>26</v>
      </c>
      <c r="H8" t="s">
        <v>22</v>
      </c>
      <c r="I8" t="s">
        <v>15</v>
      </c>
      <c r="J8" t="s">
        <v>15</v>
      </c>
      <c r="K8">
        <v>35</v>
      </c>
      <c r="M8" t="s">
        <v>19</v>
      </c>
      <c r="N8" s="1">
        <v>44481</v>
      </c>
      <c r="O8">
        <f t="shared" si="0"/>
        <v>7</v>
      </c>
      <c r="P8" cm="1">
        <f t="array" ref="P8">_xlfn.XLOOKUP(Table2[[#This Row],[Date]]&amp;Table2[[#This Row],[Period]],Table3[Date]&amp;Table3[Period],Table3[Coordinate])*Table2[[#This Row],[X]]</f>
        <v>-52</v>
      </c>
      <c r="Q8" cm="1">
        <f t="array" ref="Q8">_xlfn.XLOOKUP(Table2[[#This Row],[Date]]&amp;Table2[[#This Row],[Period]],Table3[Date]&amp;Table3[Period],Table3[Coordinate])*Table2[[#This Row],[Y]]</f>
        <v>21</v>
      </c>
      <c r="R8" s="2" cm="1">
        <f t="array" ref="R8">IFERROR(LARGE(_xlfn._xlws.FILTER(Table1[[F1]:[EN2]],IF(Table2[[#This Row],[F Line]]=Table1[[#Headers],[F1]:[EN2]],1,0))*Table1[No.]*IF(Table2[[#This Row],[Date]]=Table1[Date],1,0),1),0)</f>
        <v>77</v>
      </c>
      <c r="S8" s="2" cm="1">
        <f t="array" ref="S8">IFERROR(LARGE(_xlfn._xlws.FILTER(Table1[[F1]:[EN2]],IF(Table2[[#This Row],[F Line]]=Table1[[#Headers],[F1]:[EN2]],1,0))*Table1[No.]*IF(Table2[[#This Row],[Date]]=Table1[Date],1,0),2),0)</f>
        <v>43</v>
      </c>
      <c r="T8" s="2" cm="1">
        <f t="array" ref="T8">IFERROR(LARGE(_xlfn._xlws.FILTER(Table1[[F1]:[EN2]],IF(Table2[[#This Row],[F Line]]=Table1[[#Headers],[F1]:[EN2]],1,0))*Table1[No.]*IF(Table2[[#This Row],[Date]]=Table1[Date],1,0),3),0)</f>
        <v>17</v>
      </c>
      <c r="U8" s="2" cm="1">
        <f t="array" ref="U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" s="2" cm="1">
        <f t="array" ref="V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" spans="1:24" x14ac:dyDescent="0.3">
      <c r="A9">
        <v>1</v>
      </c>
      <c r="B9" t="s">
        <v>23</v>
      </c>
      <c r="C9">
        <v>71</v>
      </c>
      <c r="D9" t="s">
        <v>20</v>
      </c>
      <c r="E9">
        <v>71</v>
      </c>
      <c r="F9">
        <v>-11</v>
      </c>
      <c r="G9" t="s">
        <v>17</v>
      </c>
      <c r="H9" t="s">
        <v>18</v>
      </c>
      <c r="I9" t="s">
        <v>15</v>
      </c>
      <c r="J9" t="s">
        <v>15</v>
      </c>
      <c r="K9">
        <v>35</v>
      </c>
      <c r="M9" t="s">
        <v>19</v>
      </c>
      <c r="N9" s="1">
        <v>44481</v>
      </c>
      <c r="O9">
        <f t="shared" si="0"/>
        <v>8</v>
      </c>
      <c r="P9" cm="1">
        <f t="array" ref="P9">_xlfn.XLOOKUP(Table2[[#This Row],[Date]]&amp;Table2[[#This Row],[Period]],Table3[Date]&amp;Table3[Period],Table3[Coordinate])*Table2[[#This Row],[X]]</f>
        <v>71</v>
      </c>
      <c r="Q9" cm="1">
        <f t="array" ref="Q9">_xlfn.XLOOKUP(Table2[[#This Row],[Date]]&amp;Table2[[#This Row],[Period]],Table3[Date]&amp;Table3[Period],Table3[Coordinate])*Table2[[#This Row],[Y]]</f>
        <v>-11</v>
      </c>
      <c r="R9" s="2" cm="1">
        <f t="array" ref="R9">IFERROR(LARGE(_xlfn._xlws.FILTER(Table1[[F1]:[EN2]],IF(Table2[[#This Row],[F Line]]=Table1[[#Headers],[F1]:[EN2]],1,0))*Table1[No.]*IF(Table2[[#This Row],[Date]]=Table1[Date],1,0),1),0)</f>
        <v>71</v>
      </c>
      <c r="S9" s="2" cm="1">
        <f t="array" ref="S9">IFERROR(LARGE(_xlfn._xlws.FILTER(Table1[[F1]:[EN2]],IF(Table2[[#This Row],[F Line]]=Table1[[#Headers],[F1]:[EN2]],1,0))*Table1[No.]*IF(Table2[[#This Row],[Date]]=Table1[Date],1,0),2),0)</f>
        <v>24</v>
      </c>
      <c r="T9" s="2" cm="1">
        <f t="array" ref="T9">IFERROR(LARGE(_xlfn._xlws.FILTER(Table1[[F1]:[EN2]],IF(Table2[[#This Row],[F Line]]=Table1[[#Headers],[F1]:[EN2]],1,0))*Table1[No.]*IF(Table2[[#This Row],[Date]]=Table1[Date],1,0),3),0)</f>
        <v>16</v>
      </c>
      <c r="U9" s="2" cm="1">
        <f t="array" ref="U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" s="2" cm="1">
        <f t="array" ref="V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" spans="1:24" x14ac:dyDescent="0.3">
      <c r="A10">
        <v>1</v>
      </c>
      <c r="B10" t="s">
        <v>23</v>
      </c>
      <c r="C10">
        <v>59</v>
      </c>
      <c r="D10" t="s">
        <v>16</v>
      </c>
      <c r="E10">
        <v>63</v>
      </c>
      <c r="F10">
        <v>33</v>
      </c>
      <c r="G10" t="s">
        <v>21</v>
      </c>
      <c r="H10" t="s">
        <v>24</v>
      </c>
      <c r="I10" t="s">
        <v>15</v>
      </c>
      <c r="J10" t="s">
        <v>15</v>
      </c>
      <c r="K10">
        <v>35</v>
      </c>
      <c r="M10" t="s">
        <v>19</v>
      </c>
      <c r="N10" s="1">
        <v>44481</v>
      </c>
      <c r="O10">
        <f t="shared" si="0"/>
        <v>9</v>
      </c>
      <c r="P10" cm="1">
        <f t="array" ref="P10">_xlfn.XLOOKUP(Table2[[#This Row],[Date]]&amp;Table2[[#This Row],[Period]],Table3[Date]&amp;Table3[Period],Table3[Coordinate])*Table2[[#This Row],[X]]</f>
        <v>63</v>
      </c>
      <c r="Q10" cm="1">
        <f t="array" ref="Q10">_xlfn.XLOOKUP(Table2[[#This Row],[Date]]&amp;Table2[[#This Row],[Period]],Table3[Date]&amp;Table3[Period],Table3[Coordinate])*Table2[[#This Row],[Y]]</f>
        <v>33</v>
      </c>
      <c r="R10" s="2" cm="1">
        <f t="array" ref="R10">IFERROR(LARGE(_xlfn._xlws.FILTER(Table1[[F1]:[EN2]],IF(Table2[[#This Row],[F Line]]=Table1[[#Headers],[F1]:[EN2]],1,0))*Table1[No.]*IF(Table2[[#This Row],[Date]]=Table1[Date],1,0),1),0)</f>
        <v>53</v>
      </c>
      <c r="S10" s="2" cm="1">
        <f t="array" ref="S10">IFERROR(LARGE(_xlfn._xlws.FILTER(Table1[[F1]:[EN2]],IF(Table2[[#This Row],[F Line]]=Table1[[#Headers],[F1]:[EN2]],1,0))*Table1[No.]*IF(Table2[[#This Row],[Date]]=Table1[Date],1,0),2),0)</f>
        <v>23</v>
      </c>
      <c r="T10" s="2" cm="1">
        <f t="array" ref="T10">IFERROR(LARGE(_xlfn._xlws.FILTER(Table1[[F1]:[EN2]],IF(Table2[[#This Row],[F Line]]=Table1[[#Headers],[F1]:[EN2]],1,0))*Table1[No.]*IF(Table2[[#This Row],[Date]]=Table1[Date],1,0),3),0)</f>
        <v>12</v>
      </c>
      <c r="U10" s="2" cm="1">
        <f t="array" ref="U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0" s="2" cm="1">
        <f t="array" ref="V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1" spans="1:24" x14ac:dyDescent="0.3">
      <c r="A11">
        <v>1</v>
      </c>
      <c r="B11" t="s">
        <v>23</v>
      </c>
      <c r="C11">
        <v>12</v>
      </c>
      <c r="D11" t="s">
        <v>16</v>
      </c>
      <c r="E11">
        <v>61</v>
      </c>
      <c r="F11">
        <v>10</v>
      </c>
      <c r="G11" t="s">
        <v>21</v>
      </c>
      <c r="H11" t="s">
        <v>24</v>
      </c>
      <c r="I11" t="s">
        <v>15</v>
      </c>
      <c r="J11" t="s">
        <v>15</v>
      </c>
      <c r="K11">
        <v>35</v>
      </c>
      <c r="M11" t="s">
        <v>19</v>
      </c>
      <c r="N11" s="1">
        <v>44481</v>
      </c>
      <c r="O11">
        <f t="shared" si="0"/>
        <v>10</v>
      </c>
      <c r="P11" cm="1">
        <f t="array" ref="P11">_xlfn.XLOOKUP(Table2[[#This Row],[Date]]&amp;Table2[[#This Row],[Period]],Table3[Date]&amp;Table3[Period],Table3[Coordinate])*Table2[[#This Row],[X]]</f>
        <v>61</v>
      </c>
      <c r="Q11" cm="1">
        <f t="array" ref="Q11">_xlfn.XLOOKUP(Table2[[#This Row],[Date]]&amp;Table2[[#This Row],[Period]],Table3[Date]&amp;Table3[Period],Table3[Coordinate])*Table2[[#This Row],[Y]]</f>
        <v>10</v>
      </c>
      <c r="R11" s="2" cm="1">
        <f t="array" ref="R11">IFERROR(LARGE(_xlfn._xlws.FILTER(Table1[[F1]:[EN2]],IF(Table2[[#This Row],[F Line]]=Table1[[#Headers],[F1]:[EN2]],1,0))*Table1[No.]*IF(Table2[[#This Row],[Date]]=Table1[Date],1,0),1),0)</f>
        <v>53</v>
      </c>
      <c r="S11" s="2" cm="1">
        <f t="array" ref="S11">IFERROR(LARGE(_xlfn._xlws.FILTER(Table1[[F1]:[EN2]],IF(Table2[[#This Row],[F Line]]=Table1[[#Headers],[F1]:[EN2]],1,0))*Table1[No.]*IF(Table2[[#This Row],[Date]]=Table1[Date],1,0),2),0)</f>
        <v>23</v>
      </c>
      <c r="T11" s="2" cm="1">
        <f t="array" ref="T11">IFERROR(LARGE(_xlfn._xlws.FILTER(Table1[[F1]:[EN2]],IF(Table2[[#This Row],[F Line]]=Table1[[#Headers],[F1]:[EN2]],1,0))*Table1[No.]*IF(Table2[[#This Row],[Date]]=Table1[Date],1,0),3),0)</f>
        <v>12</v>
      </c>
      <c r="U11" s="2" cm="1">
        <f t="array" ref="U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" s="2" cm="1">
        <f t="array" ref="V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2" spans="1:24" x14ac:dyDescent="0.3">
      <c r="A12">
        <v>1</v>
      </c>
      <c r="B12" t="s">
        <v>14</v>
      </c>
      <c r="C12" t="s">
        <v>15</v>
      </c>
      <c r="D12" t="s">
        <v>16</v>
      </c>
      <c r="E12">
        <v>-64</v>
      </c>
      <c r="F12">
        <v>-31</v>
      </c>
      <c r="G12" t="s">
        <v>26</v>
      </c>
      <c r="H12" t="s">
        <v>24</v>
      </c>
      <c r="I12" t="s">
        <v>15</v>
      </c>
      <c r="J12" t="s">
        <v>15</v>
      </c>
      <c r="K12">
        <v>35</v>
      </c>
      <c r="M12" t="s">
        <v>19</v>
      </c>
      <c r="N12" s="1">
        <v>44481</v>
      </c>
      <c r="O12">
        <f t="shared" si="0"/>
        <v>11</v>
      </c>
      <c r="P12" cm="1">
        <f t="array" ref="P12">_xlfn.XLOOKUP(Table2[[#This Row],[Date]]&amp;Table2[[#This Row],[Period]],Table3[Date]&amp;Table3[Period],Table3[Coordinate])*Table2[[#This Row],[X]]</f>
        <v>-64</v>
      </c>
      <c r="Q12" cm="1">
        <f t="array" ref="Q12">_xlfn.XLOOKUP(Table2[[#This Row],[Date]]&amp;Table2[[#This Row],[Period]],Table3[Date]&amp;Table3[Period],Table3[Coordinate])*Table2[[#This Row],[Y]]</f>
        <v>-31</v>
      </c>
      <c r="R12" s="2" cm="1">
        <f t="array" ref="R12">IFERROR(LARGE(_xlfn._xlws.FILTER(Table1[[F1]:[EN2]],IF(Table2[[#This Row],[F Line]]=Table1[[#Headers],[F1]:[EN2]],1,0))*Table1[No.]*IF(Table2[[#This Row],[Date]]=Table1[Date],1,0),1),0)</f>
        <v>77</v>
      </c>
      <c r="S12" s="2" cm="1">
        <f t="array" ref="S12">IFERROR(LARGE(_xlfn._xlws.FILTER(Table1[[F1]:[EN2]],IF(Table2[[#This Row],[F Line]]=Table1[[#Headers],[F1]:[EN2]],1,0))*Table1[No.]*IF(Table2[[#This Row],[Date]]=Table1[Date],1,0),2),0)</f>
        <v>43</v>
      </c>
      <c r="T12" s="2" cm="1">
        <f t="array" ref="T12">IFERROR(LARGE(_xlfn._xlws.FILTER(Table1[[F1]:[EN2]],IF(Table2[[#This Row],[F Line]]=Table1[[#Headers],[F1]:[EN2]],1,0))*Table1[No.]*IF(Table2[[#This Row],[Date]]=Table1[Date],1,0),3),0)</f>
        <v>17</v>
      </c>
      <c r="U12" s="2" cm="1">
        <f t="array" ref="U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2" s="2" cm="1">
        <f t="array" ref="V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3" spans="1:24" x14ac:dyDescent="0.3">
      <c r="A13">
        <v>1</v>
      </c>
      <c r="B13" t="s">
        <v>14</v>
      </c>
      <c r="C13" t="s">
        <v>15</v>
      </c>
      <c r="D13" t="s">
        <v>20</v>
      </c>
      <c r="E13">
        <v>-76</v>
      </c>
      <c r="F13">
        <v>1</v>
      </c>
      <c r="G13" t="s">
        <v>26</v>
      </c>
      <c r="H13" t="s">
        <v>24</v>
      </c>
      <c r="I13" t="s">
        <v>15</v>
      </c>
      <c r="J13" t="s">
        <v>15</v>
      </c>
      <c r="K13">
        <v>35</v>
      </c>
      <c r="M13" t="s">
        <v>19</v>
      </c>
      <c r="N13" s="1">
        <v>44481</v>
      </c>
      <c r="O13">
        <f t="shared" si="0"/>
        <v>12</v>
      </c>
      <c r="P13" cm="1">
        <f t="array" ref="P13">_xlfn.XLOOKUP(Table2[[#This Row],[Date]]&amp;Table2[[#This Row],[Period]],Table3[Date]&amp;Table3[Period],Table3[Coordinate])*Table2[[#This Row],[X]]</f>
        <v>-76</v>
      </c>
      <c r="Q13" cm="1">
        <f t="array" ref="Q13">_xlfn.XLOOKUP(Table2[[#This Row],[Date]]&amp;Table2[[#This Row],[Period]],Table3[Date]&amp;Table3[Period],Table3[Coordinate])*Table2[[#This Row],[Y]]</f>
        <v>1</v>
      </c>
      <c r="R13" s="2" cm="1">
        <f t="array" ref="R13">IFERROR(LARGE(_xlfn._xlws.FILTER(Table1[[F1]:[EN2]],IF(Table2[[#This Row],[F Line]]=Table1[[#Headers],[F1]:[EN2]],1,0))*Table1[No.]*IF(Table2[[#This Row],[Date]]=Table1[Date],1,0),1),0)</f>
        <v>77</v>
      </c>
      <c r="S13" s="2" cm="1">
        <f t="array" ref="S13">IFERROR(LARGE(_xlfn._xlws.FILTER(Table1[[F1]:[EN2]],IF(Table2[[#This Row],[F Line]]=Table1[[#Headers],[F1]:[EN2]],1,0))*Table1[No.]*IF(Table2[[#This Row],[Date]]=Table1[Date],1,0),2),0)</f>
        <v>43</v>
      </c>
      <c r="T13" s="2" cm="1">
        <f t="array" ref="T13">IFERROR(LARGE(_xlfn._xlws.FILTER(Table1[[F1]:[EN2]],IF(Table2[[#This Row],[F Line]]=Table1[[#Headers],[F1]:[EN2]],1,0))*Table1[No.]*IF(Table2[[#This Row],[Date]]=Table1[Date],1,0),3),0)</f>
        <v>17</v>
      </c>
      <c r="U13" s="2" cm="1">
        <f t="array" ref="U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3" s="2" cm="1">
        <f t="array" ref="V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4" spans="1:24" x14ac:dyDescent="0.3">
      <c r="A14">
        <v>1</v>
      </c>
      <c r="B14" t="s">
        <v>23</v>
      </c>
      <c r="C14">
        <v>17</v>
      </c>
      <c r="D14" t="s">
        <v>16</v>
      </c>
      <c r="E14">
        <v>75</v>
      </c>
      <c r="F14">
        <v>9</v>
      </c>
      <c r="G14" t="s">
        <v>26</v>
      </c>
      <c r="H14" t="s">
        <v>24</v>
      </c>
      <c r="I14" t="s">
        <v>15</v>
      </c>
      <c r="J14" t="s">
        <v>15</v>
      </c>
      <c r="K14">
        <v>35</v>
      </c>
      <c r="M14" t="s">
        <v>19</v>
      </c>
      <c r="N14" s="1">
        <v>44481</v>
      </c>
      <c r="O14">
        <f t="shared" si="0"/>
        <v>13</v>
      </c>
      <c r="P14" cm="1">
        <f t="array" ref="P14">_xlfn.XLOOKUP(Table2[[#This Row],[Date]]&amp;Table2[[#This Row],[Period]],Table3[Date]&amp;Table3[Period],Table3[Coordinate])*Table2[[#This Row],[X]]</f>
        <v>75</v>
      </c>
      <c r="Q14" cm="1">
        <f t="array" ref="Q14">_xlfn.XLOOKUP(Table2[[#This Row],[Date]]&amp;Table2[[#This Row],[Period]],Table3[Date]&amp;Table3[Period],Table3[Coordinate])*Table2[[#This Row],[Y]]</f>
        <v>9</v>
      </c>
      <c r="R14" s="2" cm="1">
        <f t="array" ref="R14">IFERROR(LARGE(_xlfn._xlws.FILTER(Table1[[F1]:[EN2]],IF(Table2[[#This Row],[F Line]]=Table1[[#Headers],[F1]:[EN2]],1,0))*Table1[No.]*IF(Table2[[#This Row],[Date]]=Table1[Date],1,0),1),0)</f>
        <v>77</v>
      </c>
      <c r="S14" s="2" cm="1">
        <f t="array" ref="S14">IFERROR(LARGE(_xlfn._xlws.FILTER(Table1[[F1]:[EN2]],IF(Table2[[#This Row],[F Line]]=Table1[[#Headers],[F1]:[EN2]],1,0))*Table1[No.]*IF(Table2[[#This Row],[Date]]=Table1[Date],1,0),2),0)</f>
        <v>43</v>
      </c>
      <c r="T14" s="2" cm="1">
        <f t="array" ref="T14">IFERROR(LARGE(_xlfn._xlws.FILTER(Table1[[F1]:[EN2]],IF(Table2[[#This Row],[F Line]]=Table1[[#Headers],[F1]:[EN2]],1,0))*Table1[No.]*IF(Table2[[#This Row],[Date]]=Table1[Date],1,0),3),0)</f>
        <v>17</v>
      </c>
      <c r="U14" s="2" cm="1">
        <f t="array" ref="U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4" s="2" cm="1">
        <f t="array" ref="V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5" spans="1:24" x14ac:dyDescent="0.3">
      <c r="A15">
        <v>1</v>
      </c>
      <c r="B15" t="s">
        <v>23</v>
      </c>
      <c r="C15">
        <v>10</v>
      </c>
      <c r="D15" t="s">
        <v>16</v>
      </c>
      <c r="E15">
        <v>73</v>
      </c>
      <c r="F15">
        <v>-12</v>
      </c>
      <c r="G15" t="s">
        <v>25</v>
      </c>
      <c r="H15" t="s">
        <v>22</v>
      </c>
      <c r="I15" t="s">
        <v>15</v>
      </c>
      <c r="J15" t="s">
        <v>15</v>
      </c>
      <c r="K15">
        <v>35</v>
      </c>
      <c r="M15" t="s">
        <v>19</v>
      </c>
      <c r="N15" s="1">
        <v>44481</v>
      </c>
      <c r="O15">
        <f t="shared" si="0"/>
        <v>14</v>
      </c>
      <c r="P15" cm="1">
        <f t="array" ref="P15">_xlfn.XLOOKUP(Table2[[#This Row],[Date]]&amp;Table2[[#This Row],[Period]],Table3[Date]&amp;Table3[Period],Table3[Coordinate])*Table2[[#This Row],[X]]</f>
        <v>73</v>
      </c>
      <c r="Q15" cm="1">
        <f t="array" ref="Q15">_xlfn.XLOOKUP(Table2[[#This Row],[Date]]&amp;Table2[[#This Row],[Period]],Table3[Date]&amp;Table3[Period],Table3[Coordinate])*Table2[[#This Row],[Y]]</f>
        <v>-12</v>
      </c>
      <c r="R15" s="2" cm="1">
        <f t="array" ref="R15">IFERROR(LARGE(_xlfn._xlws.FILTER(Table1[[F1]:[EN2]],IF(Table2[[#This Row],[F Line]]=Table1[[#Headers],[F1]:[EN2]],1,0))*Table1[No.]*IF(Table2[[#This Row],[Date]]=Table1[Date],1,0),1),0)</f>
        <v>37</v>
      </c>
      <c r="S15" s="2" cm="1">
        <f t="array" ref="S15">IFERROR(LARGE(_xlfn._xlws.FILTER(Table1[[F1]:[EN2]],IF(Table2[[#This Row],[F Line]]=Table1[[#Headers],[F1]:[EN2]],1,0))*Table1[No.]*IF(Table2[[#This Row],[Date]]=Table1[Date],1,0),2),0)</f>
        <v>11</v>
      </c>
      <c r="T15" s="2" cm="1">
        <f t="array" ref="T15">IFERROR(LARGE(_xlfn._xlws.FILTER(Table1[[F1]:[EN2]],IF(Table2[[#This Row],[F Line]]=Table1[[#Headers],[F1]:[EN2]],1,0))*Table1[No.]*IF(Table2[[#This Row],[Date]]=Table1[Date],1,0),3),0)</f>
        <v>10</v>
      </c>
      <c r="U15" s="2" cm="1">
        <f t="array" ref="U1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5" s="2" cm="1">
        <f t="array" ref="V1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6" spans="1:24" x14ac:dyDescent="0.3">
      <c r="A16">
        <v>1</v>
      </c>
      <c r="B16" t="s">
        <v>23</v>
      </c>
      <c r="C16">
        <v>58</v>
      </c>
      <c r="D16" t="s">
        <v>20</v>
      </c>
      <c r="E16">
        <v>76</v>
      </c>
      <c r="F16">
        <v>-1</v>
      </c>
      <c r="G16" t="s">
        <v>25</v>
      </c>
      <c r="H16" t="s">
        <v>22</v>
      </c>
      <c r="I16" t="s">
        <v>15</v>
      </c>
      <c r="J16" t="s">
        <v>15</v>
      </c>
      <c r="K16">
        <v>35</v>
      </c>
      <c r="M16" t="s">
        <v>19</v>
      </c>
      <c r="N16" s="1">
        <v>44481</v>
      </c>
      <c r="O16">
        <f t="shared" si="0"/>
        <v>15</v>
      </c>
      <c r="P16" cm="1">
        <f t="array" ref="P16">_xlfn.XLOOKUP(Table2[[#This Row],[Date]]&amp;Table2[[#This Row],[Period]],Table3[Date]&amp;Table3[Period],Table3[Coordinate])*Table2[[#This Row],[X]]</f>
        <v>76</v>
      </c>
      <c r="Q16" cm="1">
        <f t="array" ref="Q16">_xlfn.XLOOKUP(Table2[[#This Row],[Date]]&amp;Table2[[#This Row],[Period]],Table3[Date]&amp;Table3[Period],Table3[Coordinate])*Table2[[#This Row],[Y]]</f>
        <v>-1</v>
      </c>
      <c r="R16" s="2" cm="1">
        <f t="array" ref="R16">IFERROR(LARGE(_xlfn._xlws.FILTER(Table1[[F1]:[EN2]],IF(Table2[[#This Row],[F Line]]=Table1[[#Headers],[F1]:[EN2]],1,0))*Table1[No.]*IF(Table2[[#This Row],[Date]]=Table1[Date],1,0),1),0)</f>
        <v>37</v>
      </c>
      <c r="S16" s="2" cm="1">
        <f t="array" ref="S16">IFERROR(LARGE(_xlfn._xlws.FILTER(Table1[[F1]:[EN2]],IF(Table2[[#This Row],[F Line]]=Table1[[#Headers],[F1]:[EN2]],1,0))*Table1[No.]*IF(Table2[[#This Row],[Date]]=Table1[Date],1,0),2),0)</f>
        <v>11</v>
      </c>
      <c r="T16" s="2" cm="1">
        <f t="array" ref="T16">IFERROR(LARGE(_xlfn._xlws.FILTER(Table1[[F1]:[EN2]],IF(Table2[[#This Row],[F Line]]=Table1[[#Headers],[F1]:[EN2]],1,0))*Table1[No.]*IF(Table2[[#This Row],[Date]]=Table1[Date],1,0),3),0)</f>
        <v>10</v>
      </c>
      <c r="U16" s="2" cm="1">
        <f t="array" ref="U1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6" s="2" cm="1">
        <f t="array" ref="V1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7" spans="1:22" x14ac:dyDescent="0.3">
      <c r="A17">
        <v>1</v>
      </c>
      <c r="B17" t="s">
        <v>23</v>
      </c>
      <c r="C17">
        <v>11</v>
      </c>
      <c r="D17" t="s">
        <v>16</v>
      </c>
      <c r="E17">
        <v>66</v>
      </c>
      <c r="F17">
        <v>17</v>
      </c>
      <c r="G17" t="s">
        <v>25</v>
      </c>
      <c r="H17" t="s">
        <v>22</v>
      </c>
      <c r="I17" t="s">
        <v>15</v>
      </c>
      <c r="J17" t="s">
        <v>15</v>
      </c>
      <c r="K17">
        <v>35</v>
      </c>
      <c r="M17" t="s">
        <v>19</v>
      </c>
      <c r="N17" s="1">
        <v>44481</v>
      </c>
      <c r="O17">
        <f t="shared" si="0"/>
        <v>16</v>
      </c>
      <c r="P17" cm="1">
        <f t="array" ref="P17">_xlfn.XLOOKUP(Table2[[#This Row],[Date]]&amp;Table2[[#This Row],[Period]],Table3[Date]&amp;Table3[Period],Table3[Coordinate])*Table2[[#This Row],[X]]</f>
        <v>66</v>
      </c>
      <c r="Q17" cm="1">
        <f t="array" ref="Q17">_xlfn.XLOOKUP(Table2[[#This Row],[Date]]&amp;Table2[[#This Row],[Period]],Table3[Date]&amp;Table3[Period],Table3[Coordinate])*Table2[[#This Row],[Y]]</f>
        <v>17</v>
      </c>
      <c r="R17" s="2" cm="1">
        <f t="array" ref="R17">IFERROR(LARGE(_xlfn._xlws.FILTER(Table1[[F1]:[EN2]],IF(Table2[[#This Row],[F Line]]=Table1[[#Headers],[F1]:[EN2]],1,0))*Table1[No.]*IF(Table2[[#This Row],[Date]]=Table1[Date],1,0),1),0)</f>
        <v>37</v>
      </c>
      <c r="S17" s="2" cm="1">
        <f t="array" ref="S17">IFERROR(LARGE(_xlfn._xlws.FILTER(Table1[[F1]:[EN2]],IF(Table2[[#This Row],[F Line]]=Table1[[#Headers],[F1]:[EN2]],1,0))*Table1[No.]*IF(Table2[[#This Row],[Date]]=Table1[Date],1,0),2),0)</f>
        <v>11</v>
      </c>
      <c r="T17" s="2" cm="1">
        <f t="array" ref="T17">IFERROR(LARGE(_xlfn._xlws.FILTER(Table1[[F1]:[EN2]],IF(Table2[[#This Row],[F Line]]=Table1[[#Headers],[F1]:[EN2]],1,0))*Table1[No.]*IF(Table2[[#This Row],[Date]]=Table1[Date],1,0),3),0)</f>
        <v>10</v>
      </c>
      <c r="U17" s="2" cm="1">
        <f t="array" ref="U1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7" s="2" cm="1">
        <f t="array" ref="V1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8" spans="1:22" x14ac:dyDescent="0.3">
      <c r="A18">
        <v>1</v>
      </c>
      <c r="B18" t="s">
        <v>23</v>
      </c>
      <c r="C18">
        <v>24</v>
      </c>
      <c r="D18" t="s">
        <v>16</v>
      </c>
      <c r="E18">
        <v>58</v>
      </c>
      <c r="F18">
        <v>-7</v>
      </c>
      <c r="G18" t="s">
        <v>17</v>
      </c>
      <c r="H18" t="s">
        <v>22</v>
      </c>
      <c r="I18" t="s">
        <v>15</v>
      </c>
      <c r="J18" t="s">
        <v>15</v>
      </c>
      <c r="K18">
        <v>35</v>
      </c>
      <c r="M18" t="s">
        <v>19</v>
      </c>
      <c r="N18" s="1">
        <v>44481</v>
      </c>
      <c r="O18">
        <f t="shared" si="0"/>
        <v>17</v>
      </c>
      <c r="P18" cm="1">
        <f t="array" ref="P18">_xlfn.XLOOKUP(Table2[[#This Row],[Date]]&amp;Table2[[#This Row],[Period]],Table3[Date]&amp;Table3[Period],Table3[Coordinate])*Table2[[#This Row],[X]]</f>
        <v>58</v>
      </c>
      <c r="Q18" cm="1">
        <f t="array" ref="Q18">_xlfn.XLOOKUP(Table2[[#This Row],[Date]]&amp;Table2[[#This Row],[Period]],Table3[Date]&amp;Table3[Period],Table3[Coordinate])*Table2[[#This Row],[Y]]</f>
        <v>-7</v>
      </c>
      <c r="R18" s="2" cm="1">
        <f t="array" ref="R18">IFERROR(LARGE(_xlfn._xlws.FILTER(Table1[[F1]:[EN2]],IF(Table2[[#This Row],[F Line]]=Table1[[#Headers],[F1]:[EN2]],1,0))*Table1[No.]*IF(Table2[[#This Row],[Date]]=Table1[Date],1,0),1),0)</f>
        <v>71</v>
      </c>
      <c r="S18" s="2" cm="1">
        <f t="array" ref="S18">IFERROR(LARGE(_xlfn._xlws.FILTER(Table1[[F1]:[EN2]],IF(Table2[[#This Row],[F Line]]=Table1[[#Headers],[F1]:[EN2]],1,0))*Table1[No.]*IF(Table2[[#This Row],[Date]]=Table1[Date],1,0),2),0)</f>
        <v>24</v>
      </c>
      <c r="T18" s="2" cm="1">
        <f t="array" ref="T18">IFERROR(LARGE(_xlfn._xlws.FILTER(Table1[[F1]:[EN2]],IF(Table2[[#This Row],[F Line]]=Table1[[#Headers],[F1]:[EN2]],1,0))*Table1[No.]*IF(Table2[[#This Row],[Date]]=Table1[Date],1,0),3),0)</f>
        <v>16</v>
      </c>
      <c r="U18" s="2" cm="1">
        <f t="array" ref="U1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8" s="2" cm="1">
        <f t="array" ref="V1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19" spans="1:22" x14ac:dyDescent="0.3">
      <c r="A19">
        <v>1</v>
      </c>
      <c r="B19" t="s">
        <v>23</v>
      </c>
      <c r="C19">
        <v>58</v>
      </c>
      <c r="D19" t="s">
        <v>16</v>
      </c>
      <c r="E19">
        <v>72</v>
      </c>
      <c r="F19">
        <v>0</v>
      </c>
      <c r="G19" t="s">
        <v>26</v>
      </c>
      <c r="H19" t="s">
        <v>22</v>
      </c>
      <c r="I19" t="s">
        <v>15</v>
      </c>
      <c r="J19" t="s">
        <v>15</v>
      </c>
      <c r="K19">
        <v>35</v>
      </c>
      <c r="M19" t="s">
        <v>19</v>
      </c>
      <c r="N19" s="1">
        <v>44481</v>
      </c>
      <c r="O19">
        <f t="shared" si="0"/>
        <v>18</v>
      </c>
      <c r="P19" cm="1">
        <f t="array" ref="P19">_xlfn.XLOOKUP(Table2[[#This Row],[Date]]&amp;Table2[[#This Row],[Period]],Table3[Date]&amp;Table3[Period],Table3[Coordinate])*Table2[[#This Row],[X]]</f>
        <v>72</v>
      </c>
      <c r="Q19" cm="1">
        <f t="array" ref="Q19">_xlfn.XLOOKUP(Table2[[#This Row],[Date]]&amp;Table2[[#This Row],[Period]],Table3[Date]&amp;Table3[Period],Table3[Coordinate])*Table2[[#This Row],[Y]]</f>
        <v>0</v>
      </c>
      <c r="R19" s="2" cm="1">
        <f t="array" ref="R19">IFERROR(LARGE(_xlfn._xlws.FILTER(Table1[[F1]:[EN2]],IF(Table2[[#This Row],[F Line]]=Table1[[#Headers],[F1]:[EN2]],1,0))*Table1[No.]*IF(Table2[[#This Row],[Date]]=Table1[Date],1,0),1),0)</f>
        <v>77</v>
      </c>
      <c r="S19" s="2" cm="1">
        <f t="array" ref="S19">IFERROR(LARGE(_xlfn._xlws.FILTER(Table1[[F1]:[EN2]],IF(Table2[[#This Row],[F Line]]=Table1[[#Headers],[F1]:[EN2]],1,0))*Table1[No.]*IF(Table2[[#This Row],[Date]]=Table1[Date],1,0),2),0)</f>
        <v>43</v>
      </c>
      <c r="T19" s="2" cm="1">
        <f t="array" ref="T19">IFERROR(LARGE(_xlfn._xlws.FILTER(Table1[[F1]:[EN2]],IF(Table2[[#This Row],[F Line]]=Table1[[#Headers],[F1]:[EN2]],1,0))*Table1[No.]*IF(Table2[[#This Row],[Date]]=Table1[Date],1,0),3),0)</f>
        <v>17</v>
      </c>
      <c r="U19" s="2" cm="1">
        <f t="array" ref="U1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19" s="2" cm="1">
        <f t="array" ref="V1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20" spans="1:22" x14ac:dyDescent="0.3">
      <c r="A20">
        <v>1</v>
      </c>
      <c r="B20" t="s">
        <v>23</v>
      </c>
      <c r="C20">
        <v>2</v>
      </c>
      <c r="D20" t="s">
        <v>20</v>
      </c>
      <c r="E20">
        <v>73</v>
      </c>
      <c r="F20">
        <v>-9</v>
      </c>
      <c r="G20" t="s">
        <v>21</v>
      </c>
      <c r="H20" t="s">
        <v>24</v>
      </c>
      <c r="I20" t="s">
        <v>15</v>
      </c>
      <c r="J20" t="s">
        <v>15</v>
      </c>
      <c r="K20">
        <v>35</v>
      </c>
      <c r="M20" t="s">
        <v>19</v>
      </c>
      <c r="N20" s="1">
        <v>44481</v>
      </c>
      <c r="O20">
        <f t="shared" si="0"/>
        <v>19</v>
      </c>
      <c r="P20" cm="1">
        <f t="array" ref="P20">_xlfn.XLOOKUP(Table2[[#This Row],[Date]]&amp;Table2[[#This Row],[Period]],Table3[Date]&amp;Table3[Period],Table3[Coordinate])*Table2[[#This Row],[X]]</f>
        <v>73</v>
      </c>
      <c r="Q20" cm="1">
        <f t="array" ref="Q20">_xlfn.XLOOKUP(Table2[[#This Row],[Date]]&amp;Table2[[#This Row],[Period]],Table3[Date]&amp;Table3[Period],Table3[Coordinate])*Table2[[#This Row],[Y]]</f>
        <v>-9</v>
      </c>
      <c r="R20" s="2" cm="1">
        <f t="array" ref="R20">IFERROR(LARGE(_xlfn._xlws.FILTER(Table1[[F1]:[EN2]],IF(Table2[[#This Row],[F Line]]=Table1[[#Headers],[F1]:[EN2]],1,0))*Table1[No.]*IF(Table2[[#This Row],[Date]]=Table1[Date],1,0),1),0)</f>
        <v>53</v>
      </c>
      <c r="S20" s="2" cm="1">
        <f t="array" ref="S20">IFERROR(LARGE(_xlfn._xlws.FILTER(Table1[[F1]:[EN2]],IF(Table2[[#This Row],[F Line]]=Table1[[#Headers],[F1]:[EN2]],1,0))*Table1[No.]*IF(Table2[[#This Row],[Date]]=Table1[Date],1,0),2),0)</f>
        <v>23</v>
      </c>
      <c r="T20" s="2" cm="1">
        <f t="array" ref="T20">IFERROR(LARGE(_xlfn._xlws.FILTER(Table1[[F1]:[EN2]],IF(Table2[[#This Row],[F Line]]=Table1[[#Headers],[F1]:[EN2]],1,0))*Table1[No.]*IF(Table2[[#This Row],[Date]]=Table1[Date],1,0),3),0)</f>
        <v>12</v>
      </c>
      <c r="U20" s="2" cm="1">
        <f t="array" ref="U2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0" s="2" cm="1">
        <f t="array" ref="V2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1" spans="1:22" x14ac:dyDescent="0.3">
      <c r="A21">
        <v>1</v>
      </c>
      <c r="B21" t="s">
        <v>23</v>
      </c>
      <c r="C21">
        <v>2</v>
      </c>
      <c r="D21" t="s">
        <v>27</v>
      </c>
      <c r="E21">
        <v>32</v>
      </c>
      <c r="F21">
        <v>-35</v>
      </c>
      <c r="G21" t="s">
        <v>21</v>
      </c>
      <c r="H21" t="s">
        <v>24</v>
      </c>
      <c r="I21" t="s">
        <v>15</v>
      </c>
      <c r="J21" t="s">
        <v>15</v>
      </c>
      <c r="K21">
        <v>35</v>
      </c>
      <c r="M21" t="s">
        <v>19</v>
      </c>
      <c r="N21" s="1">
        <v>44481</v>
      </c>
      <c r="O21">
        <f t="shared" si="0"/>
        <v>20</v>
      </c>
      <c r="P21" cm="1">
        <f t="array" ref="P21">_xlfn.XLOOKUP(Table2[[#This Row],[Date]]&amp;Table2[[#This Row],[Period]],Table3[Date]&amp;Table3[Period],Table3[Coordinate])*Table2[[#This Row],[X]]</f>
        <v>32</v>
      </c>
      <c r="Q21" cm="1">
        <f t="array" ref="Q21">_xlfn.XLOOKUP(Table2[[#This Row],[Date]]&amp;Table2[[#This Row],[Period]],Table3[Date]&amp;Table3[Period],Table3[Coordinate])*Table2[[#This Row],[Y]]</f>
        <v>-35</v>
      </c>
      <c r="R21" s="2" cm="1">
        <f t="array" ref="R21">IFERROR(LARGE(_xlfn._xlws.FILTER(Table1[[F1]:[EN2]],IF(Table2[[#This Row],[F Line]]=Table1[[#Headers],[F1]:[EN2]],1,0))*Table1[No.]*IF(Table2[[#This Row],[Date]]=Table1[Date],1,0),1),0)</f>
        <v>53</v>
      </c>
      <c r="S21" s="2" cm="1">
        <f t="array" ref="S21">IFERROR(LARGE(_xlfn._xlws.FILTER(Table1[[F1]:[EN2]],IF(Table2[[#This Row],[F Line]]=Table1[[#Headers],[F1]:[EN2]],1,0))*Table1[No.]*IF(Table2[[#This Row],[Date]]=Table1[Date],1,0),2),0)</f>
        <v>23</v>
      </c>
      <c r="T21" s="2" cm="1">
        <f t="array" ref="T21">IFERROR(LARGE(_xlfn._xlws.FILTER(Table1[[F1]:[EN2]],IF(Table2[[#This Row],[F Line]]=Table1[[#Headers],[F1]:[EN2]],1,0))*Table1[No.]*IF(Table2[[#This Row],[Date]]=Table1[Date],1,0),3),0)</f>
        <v>12</v>
      </c>
      <c r="U21" s="2" cm="1">
        <f t="array" ref="U2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1" s="2" cm="1">
        <f t="array" ref="V2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2" spans="1:22" x14ac:dyDescent="0.3">
      <c r="A22">
        <v>1</v>
      </c>
      <c r="B22" t="s">
        <v>23</v>
      </c>
      <c r="C22">
        <v>12</v>
      </c>
      <c r="D22" t="s">
        <v>16</v>
      </c>
      <c r="E22">
        <v>81</v>
      </c>
      <c r="F22">
        <v>4</v>
      </c>
      <c r="G22" t="s">
        <v>21</v>
      </c>
      <c r="H22" t="s">
        <v>24</v>
      </c>
      <c r="I22" t="s">
        <v>15</v>
      </c>
      <c r="J22" t="s">
        <v>15</v>
      </c>
      <c r="K22">
        <v>35</v>
      </c>
      <c r="M22" t="s">
        <v>19</v>
      </c>
      <c r="N22" s="1">
        <v>44481</v>
      </c>
      <c r="O22">
        <f t="shared" si="0"/>
        <v>21</v>
      </c>
      <c r="P22" cm="1">
        <f t="array" ref="P22">_xlfn.XLOOKUP(Table2[[#This Row],[Date]]&amp;Table2[[#This Row],[Period]],Table3[Date]&amp;Table3[Period],Table3[Coordinate])*Table2[[#This Row],[X]]</f>
        <v>81</v>
      </c>
      <c r="Q22" cm="1">
        <f t="array" ref="Q22">_xlfn.XLOOKUP(Table2[[#This Row],[Date]]&amp;Table2[[#This Row],[Period]],Table3[Date]&amp;Table3[Period],Table3[Coordinate])*Table2[[#This Row],[Y]]</f>
        <v>4</v>
      </c>
      <c r="R22" s="2" cm="1">
        <f t="array" ref="R22">IFERROR(LARGE(_xlfn._xlws.FILTER(Table1[[F1]:[EN2]],IF(Table2[[#This Row],[F Line]]=Table1[[#Headers],[F1]:[EN2]],1,0))*Table1[No.]*IF(Table2[[#This Row],[Date]]=Table1[Date],1,0),1),0)</f>
        <v>53</v>
      </c>
      <c r="S22" s="2" cm="1">
        <f t="array" ref="S22">IFERROR(LARGE(_xlfn._xlws.FILTER(Table1[[F1]:[EN2]],IF(Table2[[#This Row],[F Line]]=Table1[[#Headers],[F1]:[EN2]],1,0))*Table1[No.]*IF(Table2[[#This Row],[Date]]=Table1[Date],1,0),2),0)</f>
        <v>23</v>
      </c>
      <c r="T22" s="2" cm="1">
        <f t="array" ref="T22">IFERROR(LARGE(_xlfn._xlws.FILTER(Table1[[F1]:[EN2]],IF(Table2[[#This Row],[F Line]]=Table1[[#Headers],[F1]:[EN2]],1,0))*Table1[No.]*IF(Table2[[#This Row],[Date]]=Table1[Date],1,0),3),0)</f>
        <v>12</v>
      </c>
      <c r="U22" s="2" cm="1">
        <f t="array" ref="U2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2" s="2" cm="1">
        <f t="array" ref="V2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3" spans="1:22" x14ac:dyDescent="0.3">
      <c r="A23">
        <v>1</v>
      </c>
      <c r="B23" t="s">
        <v>14</v>
      </c>
      <c r="C23" t="s">
        <v>15</v>
      </c>
      <c r="D23" t="s">
        <v>20</v>
      </c>
      <c r="E23">
        <v>-75</v>
      </c>
      <c r="F23">
        <v>4</v>
      </c>
      <c r="G23" t="s">
        <v>17</v>
      </c>
      <c r="H23" t="s">
        <v>18</v>
      </c>
      <c r="I23" t="s">
        <v>15</v>
      </c>
      <c r="J23" t="s">
        <v>15</v>
      </c>
      <c r="K23">
        <v>35</v>
      </c>
      <c r="M23" t="s">
        <v>19</v>
      </c>
      <c r="N23" s="1">
        <v>44481</v>
      </c>
      <c r="O23">
        <f t="shared" si="0"/>
        <v>22</v>
      </c>
      <c r="P23" cm="1">
        <f t="array" ref="P23">_xlfn.XLOOKUP(Table2[[#This Row],[Date]]&amp;Table2[[#This Row],[Period]],Table3[Date]&amp;Table3[Period],Table3[Coordinate])*Table2[[#This Row],[X]]</f>
        <v>-75</v>
      </c>
      <c r="Q23" cm="1">
        <f t="array" ref="Q23">_xlfn.XLOOKUP(Table2[[#This Row],[Date]]&amp;Table2[[#This Row],[Period]],Table3[Date]&amp;Table3[Period],Table3[Coordinate])*Table2[[#This Row],[Y]]</f>
        <v>4</v>
      </c>
      <c r="R23" s="2" cm="1">
        <f t="array" ref="R23">IFERROR(LARGE(_xlfn._xlws.FILTER(Table1[[F1]:[EN2]],IF(Table2[[#This Row],[F Line]]=Table1[[#Headers],[F1]:[EN2]],1,0))*Table1[No.]*IF(Table2[[#This Row],[Date]]=Table1[Date],1,0),1),0)</f>
        <v>71</v>
      </c>
      <c r="S23" s="2" cm="1">
        <f t="array" ref="S23">IFERROR(LARGE(_xlfn._xlws.FILTER(Table1[[F1]:[EN2]],IF(Table2[[#This Row],[F Line]]=Table1[[#Headers],[F1]:[EN2]],1,0))*Table1[No.]*IF(Table2[[#This Row],[Date]]=Table1[Date],1,0),2),0)</f>
        <v>24</v>
      </c>
      <c r="T23" s="2" cm="1">
        <f t="array" ref="T23">IFERROR(LARGE(_xlfn._xlws.FILTER(Table1[[F1]:[EN2]],IF(Table2[[#This Row],[F Line]]=Table1[[#Headers],[F1]:[EN2]],1,0))*Table1[No.]*IF(Table2[[#This Row],[Date]]=Table1[Date],1,0),3),0)</f>
        <v>16</v>
      </c>
      <c r="U23" s="2" cm="1">
        <f t="array" ref="U2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3" s="2" cm="1">
        <f t="array" ref="V2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4" spans="1:22" x14ac:dyDescent="0.3">
      <c r="A24">
        <v>1</v>
      </c>
      <c r="B24" t="s">
        <v>14</v>
      </c>
      <c r="C24" t="s">
        <v>15</v>
      </c>
      <c r="D24" t="s">
        <v>27</v>
      </c>
      <c r="E24">
        <v>-48</v>
      </c>
      <c r="F24">
        <v>-34</v>
      </c>
      <c r="G24" t="s">
        <v>26</v>
      </c>
      <c r="H24" t="s">
        <v>18</v>
      </c>
      <c r="I24" t="s">
        <v>15</v>
      </c>
      <c r="J24" t="s">
        <v>15</v>
      </c>
      <c r="K24">
        <v>35</v>
      </c>
      <c r="M24" t="s">
        <v>19</v>
      </c>
      <c r="N24" s="1">
        <v>44481</v>
      </c>
      <c r="O24">
        <f t="shared" si="0"/>
        <v>23</v>
      </c>
      <c r="P24" cm="1">
        <f t="array" ref="P24">_xlfn.XLOOKUP(Table2[[#This Row],[Date]]&amp;Table2[[#This Row],[Period]],Table3[Date]&amp;Table3[Period],Table3[Coordinate])*Table2[[#This Row],[X]]</f>
        <v>-48</v>
      </c>
      <c r="Q24" cm="1">
        <f t="array" ref="Q24">_xlfn.XLOOKUP(Table2[[#This Row],[Date]]&amp;Table2[[#This Row],[Period]],Table3[Date]&amp;Table3[Period],Table3[Coordinate])*Table2[[#This Row],[Y]]</f>
        <v>-34</v>
      </c>
      <c r="R24" s="2" cm="1">
        <f t="array" ref="R24">IFERROR(LARGE(_xlfn._xlws.FILTER(Table1[[F1]:[EN2]],IF(Table2[[#This Row],[F Line]]=Table1[[#Headers],[F1]:[EN2]],1,0))*Table1[No.]*IF(Table2[[#This Row],[Date]]=Table1[Date],1,0),1),0)</f>
        <v>77</v>
      </c>
      <c r="S24" s="2" cm="1">
        <f t="array" ref="S24">IFERROR(LARGE(_xlfn._xlws.FILTER(Table1[[F1]:[EN2]],IF(Table2[[#This Row],[F Line]]=Table1[[#Headers],[F1]:[EN2]],1,0))*Table1[No.]*IF(Table2[[#This Row],[Date]]=Table1[Date],1,0),2),0)</f>
        <v>43</v>
      </c>
      <c r="T24" s="2" cm="1">
        <f t="array" ref="T24">IFERROR(LARGE(_xlfn._xlws.FILTER(Table1[[F1]:[EN2]],IF(Table2[[#This Row],[F Line]]=Table1[[#Headers],[F1]:[EN2]],1,0))*Table1[No.]*IF(Table2[[#This Row],[Date]]=Table1[Date],1,0),3),0)</f>
        <v>17</v>
      </c>
      <c r="U24" s="2" cm="1">
        <f t="array" ref="U2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4" s="2" cm="1">
        <f t="array" ref="V2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5" spans="1:22" x14ac:dyDescent="0.3">
      <c r="A25">
        <v>1</v>
      </c>
      <c r="B25" t="s">
        <v>23</v>
      </c>
      <c r="C25">
        <v>77</v>
      </c>
      <c r="D25" t="s">
        <v>16</v>
      </c>
      <c r="E25">
        <v>48</v>
      </c>
      <c r="F25">
        <v>-4</v>
      </c>
      <c r="G25" t="s">
        <v>26</v>
      </c>
      <c r="H25" t="s">
        <v>22</v>
      </c>
      <c r="I25" t="s">
        <v>15</v>
      </c>
      <c r="J25" t="s">
        <v>15</v>
      </c>
      <c r="K25">
        <v>35</v>
      </c>
      <c r="M25" t="s">
        <v>19</v>
      </c>
      <c r="N25" s="1">
        <v>44481</v>
      </c>
      <c r="O25">
        <f t="shared" si="0"/>
        <v>24</v>
      </c>
      <c r="P25" cm="1">
        <f t="array" ref="P25">_xlfn.XLOOKUP(Table2[[#This Row],[Date]]&amp;Table2[[#This Row],[Period]],Table3[Date]&amp;Table3[Period],Table3[Coordinate])*Table2[[#This Row],[X]]</f>
        <v>48</v>
      </c>
      <c r="Q25" cm="1">
        <f t="array" ref="Q25">_xlfn.XLOOKUP(Table2[[#This Row],[Date]]&amp;Table2[[#This Row],[Period]],Table3[Date]&amp;Table3[Period],Table3[Coordinate])*Table2[[#This Row],[Y]]</f>
        <v>-4</v>
      </c>
      <c r="R25" s="2" cm="1">
        <f t="array" ref="R25">IFERROR(LARGE(_xlfn._xlws.FILTER(Table1[[F1]:[EN2]],IF(Table2[[#This Row],[F Line]]=Table1[[#Headers],[F1]:[EN2]],1,0))*Table1[No.]*IF(Table2[[#This Row],[Date]]=Table1[Date],1,0),1),0)</f>
        <v>77</v>
      </c>
      <c r="S25" s="2" cm="1">
        <f t="array" ref="S25">IFERROR(LARGE(_xlfn._xlws.FILTER(Table1[[F1]:[EN2]],IF(Table2[[#This Row],[F Line]]=Table1[[#Headers],[F1]:[EN2]],1,0))*Table1[No.]*IF(Table2[[#This Row],[Date]]=Table1[Date],1,0),2),0)</f>
        <v>43</v>
      </c>
      <c r="T25" s="2" cm="1">
        <f t="array" ref="T25">IFERROR(LARGE(_xlfn._xlws.FILTER(Table1[[F1]:[EN2]],IF(Table2[[#This Row],[F Line]]=Table1[[#Headers],[F1]:[EN2]],1,0))*Table1[No.]*IF(Table2[[#This Row],[Date]]=Table1[Date],1,0),3),0)</f>
        <v>17</v>
      </c>
      <c r="U25" s="2" cm="1">
        <f t="array" ref="U2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25" s="2" cm="1">
        <f t="array" ref="V2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26" spans="1:22" x14ac:dyDescent="0.3">
      <c r="A26">
        <v>1</v>
      </c>
      <c r="B26" t="s">
        <v>14</v>
      </c>
      <c r="C26" t="s">
        <v>15</v>
      </c>
      <c r="D26" t="s">
        <v>27</v>
      </c>
      <c r="E26">
        <v>-49</v>
      </c>
      <c r="F26">
        <v>-28</v>
      </c>
      <c r="G26" t="s">
        <v>26</v>
      </c>
      <c r="H26" t="s">
        <v>18</v>
      </c>
      <c r="I26" t="s">
        <v>15</v>
      </c>
      <c r="J26" t="s">
        <v>15</v>
      </c>
      <c r="K26">
        <v>35</v>
      </c>
      <c r="M26" t="s">
        <v>19</v>
      </c>
      <c r="N26" s="1">
        <v>44481</v>
      </c>
      <c r="O26">
        <f t="shared" si="0"/>
        <v>25</v>
      </c>
      <c r="P26" cm="1">
        <f t="array" ref="P26">_xlfn.XLOOKUP(Table2[[#This Row],[Date]]&amp;Table2[[#This Row],[Period]],Table3[Date]&amp;Table3[Period],Table3[Coordinate])*Table2[[#This Row],[X]]</f>
        <v>-49</v>
      </c>
      <c r="Q26" cm="1">
        <f t="array" ref="Q26">_xlfn.XLOOKUP(Table2[[#This Row],[Date]]&amp;Table2[[#This Row],[Period]],Table3[Date]&amp;Table3[Period],Table3[Coordinate])*Table2[[#This Row],[Y]]</f>
        <v>-28</v>
      </c>
      <c r="R26" s="2" cm="1">
        <f t="array" ref="R26">IFERROR(LARGE(_xlfn._xlws.FILTER(Table1[[F1]:[EN2]],IF(Table2[[#This Row],[F Line]]=Table1[[#Headers],[F1]:[EN2]],1,0))*Table1[No.]*IF(Table2[[#This Row],[Date]]=Table1[Date],1,0),1),0)</f>
        <v>77</v>
      </c>
      <c r="S26" s="2" cm="1">
        <f t="array" ref="S26">IFERROR(LARGE(_xlfn._xlws.FILTER(Table1[[F1]:[EN2]],IF(Table2[[#This Row],[F Line]]=Table1[[#Headers],[F1]:[EN2]],1,0))*Table1[No.]*IF(Table2[[#This Row],[Date]]=Table1[Date],1,0),2),0)</f>
        <v>43</v>
      </c>
      <c r="T26" s="2" cm="1">
        <f t="array" ref="T26">IFERROR(LARGE(_xlfn._xlws.FILTER(Table1[[F1]:[EN2]],IF(Table2[[#This Row],[F Line]]=Table1[[#Headers],[F1]:[EN2]],1,0))*Table1[No.]*IF(Table2[[#This Row],[Date]]=Table1[Date],1,0),3),0)</f>
        <v>17</v>
      </c>
      <c r="U26" s="2" cm="1">
        <f t="array" ref="U2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6" s="2" cm="1">
        <f t="array" ref="V2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7" spans="1:22" x14ac:dyDescent="0.3">
      <c r="A27">
        <v>1</v>
      </c>
      <c r="B27" t="s">
        <v>23</v>
      </c>
      <c r="C27">
        <v>77</v>
      </c>
      <c r="D27" t="s">
        <v>20</v>
      </c>
      <c r="E27">
        <v>82</v>
      </c>
      <c r="F27">
        <v>-8</v>
      </c>
      <c r="G27" t="s">
        <v>26</v>
      </c>
      <c r="H27" t="s">
        <v>18</v>
      </c>
      <c r="I27" t="s">
        <v>15</v>
      </c>
      <c r="J27" t="s">
        <v>15</v>
      </c>
      <c r="K27">
        <v>35</v>
      </c>
      <c r="M27" t="s">
        <v>19</v>
      </c>
      <c r="N27" s="1">
        <v>44481</v>
      </c>
      <c r="O27">
        <f t="shared" si="0"/>
        <v>26</v>
      </c>
      <c r="P27" cm="1">
        <f t="array" ref="P27">_xlfn.XLOOKUP(Table2[[#This Row],[Date]]&amp;Table2[[#This Row],[Period]],Table3[Date]&amp;Table3[Period],Table3[Coordinate])*Table2[[#This Row],[X]]</f>
        <v>82</v>
      </c>
      <c r="Q27" cm="1">
        <f t="array" ref="Q27">_xlfn.XLOOKUP(Table2[[#This Row],[Date]]&amp;Table2[[#This Row],[Period]],Table3[Date]&amp;Table3[Period],Table3[Coordinate])*Table2[[#This Row],[Y]]</f>
        <v>-8</v>
      </c>
      <c r="R27" s="2" cm="1">
        <f t="array" ref="R27">IFERROR(LARGE(_xlfn._xlws.FILTER(Table1[[F1]:[EN2]],IF(Table2[[#This Row],[F Line]]=Table1[[#Headers],[F1]:[EN2]],1,0))*Table1[No.]*IF(Table2[[#This Row],[Date]]=Table1[Date],1,0),1),0)</f>
        <v>77</v>
      </c>
      <c r="S27" s="2" cm="1">
        <f t="array" ref="S27">IFERROR(LARGE(_xlfn._xlws.FILTER(Table1[[F1]:[EN2]],IF(Table2[[#This Row],[F Line]]=Table1[[#Headers],[F1]:[EN2]],1,0))*Table1[No.]*IF(Table2[[#This Row],[Date]]=Table1[Date],1,0),2),0)</f>
        <v>43</v>
      </c>
      <c r="T27" s="2" cm="1">
        <f t="array" ref="T27">IFERROR(LARGE(_xlfn._xlws.FILTER(Table1[[F1]:[EN2]],IF(Table2[[#This Row],[F Line]]=Table1[[#Headers],[F1]:[EN2]],1,0))*Table1[No.]*IF(Table2[[#This Row],[Date]]=Table1[Date],1,0),3),0)</f>
        <v>17</v>
      </c>
      <c r="U27" s="2" cm="1">
        <f t="array" ref="U2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7" s="2" cm="1">
        <f t="array" ref="V2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28" spans="1:22" x14ac:dyDescent="0.3">
      <c r="A28">
        <v>1</v>
      </c>
      <c r="B28" t="s">
        <v>23</v>
      </c>
      <c r="C28">
        <v>53</v>
      </c>
      <c r="D28" t="s">
        <v>27</v>
      </c>
      <c r="E28">
        <v>61</v>
      </c>
      <c r="F28">
        <v>-33</v>
      </c>
      <c r="G28" t="s">
        <v>21</v>
      </c>
      <c r="H28" t="s">
        <v>24</v>
      </c>
      <c r="I28" t="s">
        <v>15</v>
      </c>
      <c r="J28" t="s">
        <v>15</v>
      </c>
      <c r="K28">
        <v>35</v>
      </c>
      <c r="M28" t="s">
        <v>19</v>
      </c>
      <c r="N28" s="1">
        <v>44481</v>
      </c>
      <c r="O28">
        <f t="shared" si="0"/>
        <v>27</v>
      </c>
      <c r="P28" cm="1">
        <f t="array" ref="P28">_xlfn.XLOOKUP(Table2[[#This Row],[Date]]&amp;Table2[[#This Row],[Period]],Table3[Date]&amp;Table3[Period],Table3[Coordinate])*Table2[[#This Row],[X]]</f>
        <v>61</v>
      </c>
      <c r="Q28" cm="1">
        <f t="array" ref="Q28">_xlfn.XLOOKUP(Table2[[#This Row],[Date]]&amp;Table2[[#This Row],[Period]],Table3[Date]&amp;Table3[Period],Table3[Coordinate])*Table2[[#This Row],[Y]]</f>
        <v>-33</v>
      </c>
      <c r="R28" s="2" cm="1">
        <f t="array" ref="R28">IFERROR(LARGE(_xlfn._xlws.FILTER(Table1[[F1]:[EN2]],IF(Table2[[#This Row],[F Line]]=Table1[[#Headers],[F1]:[EN2]],1,0))*Table1[No.]*IF(Table2[[#This Row],[Date]]=Table1[Date],1,0),1),0)</f>
        <v>53</v>
      </c>
      <c r="S28" s="2" cm="1">
        <f t="array" ref="S28">IFERROR(LARGE(_xlfn._xlws.FILTER(Table1[[F1]:[EN2]],IF(Table2[[#This Row],[F Line]]=Table1[[#Headers],[F1]:[EN2]],1,0))*Table1[No.]*IF(Table2[[#This Row],[Date]]=Table1[Date],1,0),2),0)</f>
        <v>23</v>
      </c>
      <c r="T28" s="2" cm="1">
        <f t="array" ref="T28">IFERROR(LARGE(_xlfn._xlws.FILTER(Table1[[F1]:[EN2]],IF(Table2[[#This Row],[F Line]]=Table1[[#Headers],[F1]:[EN2]],1,0))*Table1[No.]*IF(Table2[[#This Row],[Date]]=Table1[Date],1,0),3),0)</f>
        <v>12</v>
      </c>
      <c r="U28" s="2" cm="1">
        <f t="array" ref="U2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28" s="2" cm="1">
        <f t="array" ref="V2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29" spans="1:22" x14ac:dyDescent="0.3">
      <c r="A29">
        <v>1</v>
      </c>
      <c r="B29" t="s">
        <v>14</v>
      </c>
      <c r="C29" t="s">
        <v>15</v>
      </c>
      <c r="D29" t="s">
        <v>16</v>
      </c>
      <c r="E29">
        <v>-63</v>
      </c>
      <c r="F29">
        <v>-6</v>
      </c>
      <c r="G29" t="s">
        <v>25</v>
      </c>
      <c r="H29" t="s">
        <v>18</v>
      </c>
      <c r="I29" t="s">
        <v>15</v>
      </c>
      <c r="J29" t="s">
        <v>15</v>
      </c>
      <c r="K29">
        <v>35</v>
      </c>
      <c r="M29" t="s">
        <v>19</v>
      </c>
      <c r="N29" s="1">
        <v>44481</v>
      </c>
      <c r="O29">
        <f t="shared" si="0"/>
        <v>28</v>
      </c>
      <c r="P29" cm="1">
        <f t="array" ref="P29">_xlfn.XLOOKUP(Table2[[#This Row],[Date]]&amp;Table2[[#This Row],[Period]],Table3[Date]&amp;Table3[Period],Table3[Coordinate])*Table2[[#This Row],[X]]</f>
        <v>-63</v>
      </c>
      <c r="Q29" cm="1">
        <f t="array" ref="Q29">_xlfn.XLOOKUP(Table2[[#This Row],[Date]]&amp;Table2[[#This Row],[Period]],Table3[Date]&amp;Table3[Period],Table3[Coordinate])*Table2[[#This Row],[Y]]</f>
        <v>-6</v>
      </c>
      <c r="R29" s="2" cm="1">
        <f t="array" ref="R29">IFERROR(LARGE(_xlfn._xlws.FILTER(Table1[[F1]:[EN2]],IF(Table2[[#This Row],[F Line]]=Table1[[#Headers],[F1]:[EN2]],1,0))*Table1[No.]*IF(Table2[[#This Row],[Date]]=Table1[Date],1,0),1),0)</f>
        <v>37</v>
      </c>
      <c r="S29" s="2" cm="1">
        <f t="array" ref="S29">IFERROR(LARGE(_xlfn._xlws.FILTER(Table1[[F1]:[EN2]],IF(Table2[[#This Row],[F Line]]=Table1[[#Headers],[F1]:[EN2]],1,0))*Table1[No.]*IF(Table2[[#This Row],[Date]]=Table1[Date],1,0),2),0)</f>
        <v>11</v>
      </c>
      <c r="T29" s="2" cm="1">
        <f t="array" ref="T29">IFERROR(LARGE(_xlfn._xlws.FILTER(Table1[[F1]:[EN2]],IF(Table2[[#This Row],[F Line]]=Table1[[#Headers],[F1]:[EN2]],1,0))*Table1[No.]*IF(Table2[[#This Row],[Date]]=Table1[Date],1,0),3),0)</f>
        <v>10</v>
      </c>
      <c r="U29" s="2" cm="1">
        <f t="array" ref="U2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29" s="2" cm="1">
        <f t="array" ref="V2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0" spans="1:22" x14ac:dyDescent="0.3">
      <c r="A30">
        <v>1</v>
      </c>
      <c r="B30" t="s">
        <v>23</v>
      </c>
      <c r="C30">
        <v>8</v>
      </c>
      <c r="D30" t="s">
        <v>27</v>
      </c>
      <c r="E30">
        <v>37</v>
      </c>
      <c r="F30">
        <v>31</v>
      </c>
      <c r="G30" t="s">
        <v>26</v>
      </c>
      <c r="H30" t="s">
        <v>22</v>
      </c>
      <c r="I30" t="s">
        <v>15</v>
      </c>
      <c r="J30" t="s">
        <v>15</v>
      </c>
      <c r="K30">
        <v>35</v>
      </c>
      <c r="M30" t="s">
        <v>19</v>
      </c>
      <c r="N30" s="1">
        <v>44481</v>
      </c>
      <c r="O30">
        <f t="shared" si="0"/>
        <v>29</v>
      </c>
      <c r="P30" cm="1">
        <f t="array" ref="P30">_xlfn.XLOOKUP(Table2[[#This Row],[Date]]&amp;Table2[[#This Row],[Period]],Table3[Date]&amp;Table3[Period],Table3[Coordinate])*Table2[[#This Row],[X]]</f>
        <v>37</v>
      </c>
      <c r="Q30" cm="1">
        <f t="array" ref="Q30">_xlfn.XLOOKUP(Table2[[#This Row],[Date]]&amp;Table2[[#This Row],[Period]],Table3[Date]&amp;Table3[Period],Table3[Coordinate])*Table2[[#This Row],[Y]]</f>
        <v>31</v>
      </c>
      <c r="R30" s="2" cm="1">
        <f t="array" ref="R30">IFERROR(LARGE(_xlfn._xlws.FILTER(Table1[[F1]:[EN2]],IF(Table2[[#This Row],[F Line]]=Table1[[#Headers],[F1]:[EN2]],1,0))*Table1[No.]*IF(Table2[[#This Row],[Date]]=Table1[Date],1,0),1),0)</f>
        <v>77</v>
      </c>
      <c r="S30" s="2" cm="1">
        <f t="array" ref="S30">IFERROR(LARGE(_xlfn._xlws.FILTER(Table1[[F1]:[EN2]],IF(Table2[[#This Row],[F Line]]=Table1[[#Headers],[F1]:[EN2]],1,0))*Table1[No.]*IF(Table2[[#This Row],[Date]]=Table1[Date],1,0),2),0)</f>
        <v>43</v>
      </c>
      <c r="T30" s="2" cm="1">
        <f t="array" ref="T30">IFERROR(LARGE(_xlfn._xlws.FILTER(Table1[[F1]:[EN2]],IF(Table2[[#This Row],[F Line]]=Table1[[#Headers],[F1]:[EN2]],1,0))*Table1[No.]*IF(Table2[[#This Row],[Date]]=Table1[Date],1,0),3),0)</f>
        <v>17</v>
      </c>
      <c r="U30" s="2" cm="1">
        <f t="array" ref="U3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0" s="2" cm="1">
        <f t="array" ref="V3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1" spans="1:22" x14ac:dyDescent="0.3">
      <c r="A31">
        <v>1</v>
      </c>
      <c r="B31" t="s">
        <v>23</v>
      </c>
      <c r="C31">
        <v>58</v>
      </c>
      <c r="D31" t="s">
        <v>27</v>
      </c>
      <c r="E31">
        <v>42</v>
      </c>
      <c r="F31">
        <v>-30</v>
      </c>
      <c r="G31" t="s">
        <v>26</v>
      </c>
      <c r="H31" t="s">
        <v>22</v>
      </c>
      <c r="I31" t="s">
        <v>15</v>
      </c>
      <c r="J31" t="s">
        <v>15</v>
      </c>
      <c r="K31">
        <v>35</v>
      </c>
      <c r="M31" t="s">
        <v>19</v>
      </c>
      <c r="N31" s="1">
        <v>44481</v>
      </c>
      <c r="O31">
        <f t="shared" si="0"/>
        <v>30</v>
      </c>
      <c r="P31" cm="1">
        <f t="array" ref="P31">_xlfn.XLOOKUP(Table2[[#This Row],[Date]]&amp;Table2[[#This Row],[Period]],Table3[Date]&amp;Table3[Period],Table3[Coordinate])*Table2[[#This Row],[X]]</f>
        <v>42</v>
      </c>
      <c r="Q31" cm="1">
        <f t="array" ref="Q31">_xlfn.XLOOKUP(Table2[[#This Row],[Date]]&amp;Table2[[#This Row],[Period]],Table3[Date]&amp;Table3[Period],Table3[Coordinate])*Table2[[#This Row],[Y]]</f>
        <v>-30</v>
      </c>
      <c r="R31" s="2" cm="1">
        <f t="array" ref="R31">IFERROR(LARGE(_xlfn._xlws.FILTER(Table1[[F1]:[EN2]],IF(Table2[[#This Row],[F Line]]=Table1[[#Headers],[F1]:[EN2]],1,0))*Table1[No.]*IF(Table2[[#This Row],[Date]]=Table1[Date],1,0),1),0)</f>
        <v>77</v>
      </c>
      <c r="S31" s="2" cm="1">
        <f t="array" ref="S31">IFERROR(LARGE(_xlfn._xlws.FILTER(Table1[[F1]:[EN2]],IF(Table2[[#This Row],[F Line]]=Table1[[#Headers],[F1]:[EN2]],1,0))*Table1[No.]*IF(Table2[[#This Row],[Date]]=Table1[Date],1,0),2),0)</f>
        <v>43</v>
      </c>
      <c r="T31" s="2" cm="1">
        <f t="array" ref="T31">IFERROR(LARGE(_xlfn._xlws.FILTER(Table1[[F1]:[EN2]],IF(Table2[[#This Row],[F Line]]=Table1[[#Headers],[F1]:[EN2]],1,0))*Table1[No.]*IF(Table2[[#This Row],[Date]]=Table1[Date],1,0),3),0)</f>
        <v>17</v>
      </c>
      <c r="U31" s="2" cm="1">
        <f t="array" ref="U3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1" s="2" cm="1">
        <f t="array" ref="V3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2" spans="1:22" x14ac:dyDescent="0.3">
      <c r="A32">
        <v>1</v>
      </c>
      <c r="B32" t="s">
        <v>14</v>
      </c>
      <c r="C32" t="s">
        <v>15</v>
      </c>
      <c r="D32" t="s">
        <v>16</v>
      </c>
      <c r="E32">
        <v>-41</v>
      </c>
      <c r="F32">
        <v>-8</v>
      </c>
      <c r="G32" t="s">
        <v>26</v>
      </c>
      <c r="H32" t="s">
        <v>22</v>
      </c>
      <c r="I32" t="s">
        <v>15</v>
      </c>
      <c r="J32" t="s">
        <v>15</v>
      </c>
      <c r="K32">
        <v>35</v>
      </c>
      <c r="M32" t="s">
        <v>19</v>
      </c>
      <c r="N32" s="1">
        <v>44481</v>
      </c>
      <c r="O32">
        <f t="shared" si="0"/>
        <v>31</v>
      </c>
      <c r="P32" cm="1">
        <f t="array" ref="P32">_xlfn.XLOOKUP(Table2[[#This Row],[Date]]&amp;Table2[[#This Row],[Period]],Table3[Date]&amp;Table3[Period],Table3[Coordinate])*Table2[[#This Row],[X]]</f>
        <v>-41</v>
      </c>
      <c r="Q32" cm="1">
        <f t="array" ref="Q32">_xlfn.XLOOKUP(Table2[[#This Row],[Date]]&amp;Table2[[#This Row],[Period]],Table3[Date]&amp;Table3[Period],Table3[Coordinate])*Table2[[#This Row],[Y]]</f>
        <v>-8</v>
      </c>
      <c r="R32" s="2" cm="1">
        <f t="array" ref="R32">IFERROR(LARGE(_xlfn._xlws.FILTER(Table1[[F1]:[EN2]],IF(Table2[[#This Row],[F Line]]=Table1[[#Headers],[F1]:[EN2]],1,0))*Table1[No.]*IF(Table2[[#This Row],[Date]]=Table1[Date],1,0),1),0)</f>
        <v>77</v>
      </c>
      <c r="S32" s="2" cm="1">
        <f t="array" ref="S32">IFERROR(LARGE(_xlfn._xlws.FILTER(Table1[[F1]:[EN2]],IF(Table2[[#This Row],[F Line]]=Table1[[#Headers],[F1]:[EN2]],1,0))*Table1[No.]*IF(Table2[[#This Row],[Date]]=Table1[Date],1,0),2),0)</f>
        <v>43</v>
      </c>
      <c r="T32" s="2" cm="1">
        <f t="array" ref="T32">IFERROR(LARGE(_xlfn._xlws.FILTER(Table1[[F1]:[EN2]],IF(Table2[[#This Row],[F Line]]=Table1[[#Headers],[F1]:[EN2]],1,0))*Table1[No.]*IF(Table2[[#This Row],[Date]]=Table1[Date],1,0),3),0)</f>
        <v>17</v>
      </c>
      <c r="U32" s="2" cm="1">
        <f t="array" ref="U3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2" s="2" cm="1">
        <f t="array" ref="V3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3" spans="1:22" x14ac:dyDescent="0.3">
      <c r="A33">
        <v>1</v>
      </c>
      <c r="B33" t="s">
        <v>14</v>
      </c>
      <c r="C33" t="s">
        <v>15</v>
      </c>
      <c r="D33" t="s">
        <v>20</v>
      </c>
      <c r="E33">
        <v>-72</v>
      </c>
      <c r="F33">
        <v>-4</v>
      </c>
      <c r="G33" t="s">
        <v>25</v>
      </c>
      <c r="H33" t="s">
        <v>18</v>
      </c>
      <c r="I33" t="s">
        <v>15</v>
      </c>
      <c r="J33" t="s">
        <v>15</v>
      </c>
      <c r="K33">
        <v>35</v>
      </c>
      <c r="M33" t="s">
        <v>19</v>
      </c>
      <c r="N33" s="1">
        <v>44481</v>
      </c>
      <c r="O33">
        <f t="shared" si="0"/>
        <v>32</v>
      </c>
      <c r="P33" cm="1">
        <f t="array" ref="P33">_xlfn.XLOOKUP(Table2[[#This Row],[Date]]&amp;Table2[[#This Row],[Period]],Table3[Date]&amp;Table3[Period],Table3[Coordinate])*Table2[[#This Row],[X]]</f>
        <v>-72</v>
      </c>
      <c r="Q33" cm="1">
        <f t="array" ref="Q33">_xlfn.XLOOKUP(Table2[[#This Row],[Date]]&amp;Table2[[#This Row],[Period]],Table3[Date]&amp;Table3[Period],Table3[Coordinate])*Table2[[#This Row],[Y]]</f>
        <v>-4</v>
      </c>
      <c r="R33" s="2" cm="1">
        <f t="array" ref="R33">IFERROR(LARGE(_xlfn._xlws.FILTER(Table1[[F1]:[EN2]],IF(Table2[[#This Row],[F Line]]=Table1[[#Headers],[F1]:[EN2]],1,0))*Table1[No.]*IF(Table2[[#This Row],[Date]]=Table1[Date],1,0),1),0)</f>
        <v>37</v>
      </c>
      <c r="S33" s="2" cm="1">
        <f t="array" ref="S33">IFERROR(LARGE(_xlfn._xlws.FILTER(Table1[[F1]:[EN2]],IF(Table2[[#This Row],[F Line]]=Table1[[#Headers],[F1]:[EN2]],1,0))*Table1[No.]*IF(Table2[[#This Row],[Date]]=Table1[Date],1,0),2),0)</f>
        <v>11</v>
      </c>
      <c r="T33" s="2" cm="1">
        <f t="array" ref="T33">IFERROR(LARGE(_xlfn._xlws.FILTER(Table1[[F1]:[EN2]],IF(Table2[[#This Row],[F Line]]=Table1[[#Headers],[F1]:[EN2]],1,0))*Table1[No.]*IF(Table2[[#This Row],[Date]]=Table1[Date],1,0),3),0)</f>
        <v>10</v>
      </c>
      <c r="U33" s="2" cm="1">
        <f t="array" ref="U3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3" s="2" cm="1">
        <f t="array" ref="V3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4" spans="1:22" x14ac:dyDescent="0.3">
      <c r="A34">
        <v>1</v>
      </c>
      <c r="B34" t="s">
        <v>14</v>
      </c>
      <c r="C34" t="s">
        <v>15</v>
      </c>
      <c r="D34" t="s">
        <v>20</v>
      </c>
      <c r="E34">
        <v>-76</v>
      </c>
      <c r="F34">
        <v>1</v>
      </c>
      <c r="G34" t="s">
        <v>25</v>
      </c>
      <c r="H34" t="s">
        <v>18</v>
      </c>
      <c r="I34" t="s">
        <v>15</v>
      </c>
      <c r="J34" t="s">
        <v>15</v>
      </c>
      <c r="K34">
        <v>35</v>
      </c>
      <c r="M34" t="s">
        <v>19</v>
      </c>
      <c r="N34" s="1">
        <v>44481</v>
      </c>
      <c r="O34">
        <f t="shared" ref="O34:O65" si="1">ROW(O33)</f>
        <v>33</v>
      </c>
      <c r="P34" cm="1">
        <f t="array" ref="P34">_xlfn.XLOOKUP(Table2[[#This Row],[Date]]&amp;Table2[[#This Row],[Period]],Table3[Date]&amp;Table3[Period],Table3[Coordinate])*Table2[[#This Row],[X]]</f>
        <v>-76</v>
      </c>
      <c r="Q34" cm="1">
        <f t="array" ref="Q34">_xlfn.XLOOKUP(Table2[[#This Row],[Date]]&amp;Table2[[#This Row],[Period]],Table3[Date]&amp;Table3[Period],Table3[Coordinate])*Table2[[#This Row],[Y]]</f>
        <v>1</v>
      </c>
      <c r="R34" s="2" cm="1">
        <f t="array" ref="R34">IFERROR(LARGE(_xlfn._xlws.FILTER(Table1[[F1]:[EN2]],IF(Table2[[#This Row],[F Line]]=Table1[[#Headers],[F1]:[EN2]],1,0))*Table1[No.]*IF(Table2[[#This Row],[Date]]=Table1[Date],1,0),1),0)</f>
        <v>37</v>
      </c>
      <c r="S34" s="2" cm="1">
        <f t="array" ref="S34">IFERROR(LARGE(_xlfn._xlws.FILTER(Table1[[F1]:[EN2]],IF(Table2[[#This Row],[F Line]]=Table1[[#Headers],[F1]:[EN2]],1,0))*Table1[No.]*IF(Table2[[#This Row],[Date]]=Table1[Date],1,0),2),0)</f>
        <v>11</v>
      </c>
      <c r="T34" s="2" cm="1">
        <f t="array" ref="T34">IFERROR(LARGE(_xlfn._xlws.FILTER(Table1[[F1]:[EN2]],IF(Table2[[#This Row],[F Line]]=Table1[[#Headers],[F1]:[EN2]],1,0))*Table1[No.]*IF(Table2[[#This Row],[Date]]=Table1[Date],1,0),3),0)</f>
        <v>10</v>
      </c>
      <c r="U34" s="2" cm="1">
        <f t="array" ref="U3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4" s="2" cm="1">
        <f t="array" ref="V3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5" spans="1:22" x14ac:dyDescent="0.3">
      <c r="A35">
        <v>1</v>
      </c>
      <c r="B35" t="s">
        <v>23</v>
      </c>
      <c r="C35">
        <v>16</v>
      </c>
      <c r="D35" t="s">
        <v>16</v>
      </c>
      <c r="E35">
        <v>75</v>
      </c>
      <c r="F35">
        <v>-28</v>
      </c>
      <c r="G35" t="s">
        <v>17</v>
      </c>
      <c r="H35" t="s">
        <v>22</v>
      </c>
      <c r="I35" t="s">
        <v>15</v>
      </c>
      <c r="J35" t="s">
        <v>15</v>
      </c>
      <c r="K35">
        <v>35</v>
      </c>
      <c r="M35" t="s">
        <v>19</v>
      </c>
      <c r="N35" s="1">
        <v>44481</v>
      </c>
      <c r="O35">
        <f t="shared" si="1"/>
        <v>34</v>
      </c>
      <c r="P35" cm="1">
        <f t="array" ref="P35">_xlfn.XLOOKUP(Table2[[#This Row],[Date]]&amp;Table2[[#This Row],[Period]],Table3[Date]&amp;Table3[Period],Table3[Coordinate])*Table2[[#This Row],[X]]</f>
        <v>75</v>
      </c>
      <c r="Q35" cm="1">
        <f t="array" ref="Q35">_xlfn.XLOOKUP(Table2[[#This Row],[Date]]&amp;Table2[[#This Row],[Period]],Table3[Date]&amp;Table3[Period],Table3[Coordinate])*Table2[[#This Row],[Y]]</f>
        <v>-28</v>
      </c>
      <c r="R35" s="2" cm="1">
        <f t="array" ref="R35">IFERROR(LARGE(_xlfn._xlws.FILTER(Table1[[F1]:[EN2]],IF(Table2[[#This Row],[F Line]]=Table1[[#Headers],[F1]:[EN2]],1,0))*Table1[No.]*IF(Table2[[#This Row],[Date]]=Table1[Date],1,0),1),0)</f>
        <v>71</v>
      </c>
      <c r="S35" s="2" cm="1">
        <f t="array" ref="S35">IFERROR(LARGE(_xlfn._xlws.FILTER(Table1[[F1]:[EN2]],IF(Table2[[#This Row],[F Line]]=Table1[[#Headers],[F1]:[EN2]],1,0))*Table1[No.]*IF(Table2[[#This Row],[Date]]=Table1[Date],1,0),2),0)</f>
        <v>24</v>
      </c>
      <c r="T35" s="2" cm="1">
        <f t="array" ref="T35">IFERROR(LARGE(_xlfn._xlws.FILTER(Table1[[F1]:[EN2]],IF(Table2[[#This Row],[F Line]]=Table1[[#Headers],[F1]:[EN2]],1,0))*Table1[No.]*IF(Table2[[#This Row],[Date]]=Table1[Date],1,0),3),0)</f>
        <v>16</v>
      </c>
      <c r="U35" s="2" cm="1">
        <f t="array" ref="U3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5" s="2" cm="1">
        <f t="array" ref="V3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6" spans="1:22" x14ac:dyDescent="0.3">
      <c r="A36">
        <v>1</v>
      </c>
      <c r="B36" t="s">
        <v>23</v>
      </c>
      <c r="C36">
        <v>71</v>
      </c>
      <c r="D36" t="s">
        <v>16</v>
      </c>
      <c r="E36">
        <v>81</v>
      </c>
      <c r="F36">
        <v>-3</v>
      </c>
      <c r="G36" t="s">
        <v>17</v>
      </c>
      <c r="H36" t="s">
        <v>22</v>
      </c>
      <c r="I36" t="s">
        <v>15</v>
      </c>
      <c r="J36" t="s">
        <v>15</v>
      </c>
      <c r="K36">
        <v>35</v>
      </c>
      <c r="M36" t="s">
        <v>19</v>
      </c>
      <c r="N36" s="1">
        <v>44481</v>
      </c>
      <c r="O36">
        <f t="shared" si="1"/>
        <v>35</v>
      </c>
      <c r="P36" cm="1">
        <f t="array" ref="P36">_xlfn.XLOOKUP(Table2[[#This Row],[Date]]&amp;Table2[[#This Row],[Period]],Table3[Date]&amp;Table3[Period],Table3[Coordinate])*Table2[[#This Row],[X]]</f>
        <v>81</v>
      </c>
      <c r="Q36" cm="1">
        <f t="array" ref="Q36">_xlfn.XLOOKUP(Table2[[#This Row],[Date]]&amp;Table2[[#This Row],[Period]],Table3[Date]&amp;Table3[Period],Table3[Coordinate])*Table2[[#This Row],[Y]]</f>
        <v>-3</v>
      </c>
      <c r="R36" s="2" cm="1">
        <f t="array" ref="R36">IFERROR(LARGE(_xlfn._xlws.FILTER(Table1[[F1]:[EN2]],IF(Table2[[#This Row],[F Line]]=Table1[[#Headers],[F1]:[EN2]],1,0))*Table1[No.]*IF(Table2[[#This Row],[Date]]=Table1[Date],1,0),1),0)</f>
        <v>71</v>
      </c>
      <c r="S36" s="2" cm="1">
        <f t="array" ref="S36">IFERROR(LARGE(_xlfn._xlws.FILTER(Table1[[F1]:[EN2]],IF(Table2[[#This Row],[F Line]]=Table1[[#Headers],[F1]:[EN2]],1,0))*Table1[No.]*IF(Table2[[#This Row],[Date]]=Table1[Date],1,0),2),0)</f>
        <v>24</v>
      </c>
      <c r="T36" s="2" cm="1">
        <f t="array" ref="T36">IFERROR(LARGE(_xlfn._xlws.FILTER(Table1[[F1]:[EN2]],IF(Table2[[#This Row],[F Line]]=Table1[[#Headers],[F1]:[EN2]],1,0))*Table1[No.]*IF(Table2[[#This Row],[Date]]=Table1[Date],1,0),3),0)</f>
        <v>16</v>
      </c>
      <c r="U36" s="2" cm="1">
        <f t="array" ref="U3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6" s="2" cm="1">
        <f t="array" ref="V3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7" spans="1:22" x14ac:dyDescent="0.3">
      <c r="A37">
        <v>1</v>
      </c>
      <c r="B37" t="s">
        <v>14</v>
      </c>
      <c r="C37" t="s">
        <v>15</v>
      </c>
      <c r="D37" t="s">
        <v>16</v>
      </c>
      <c r="E37">
        <v>-51</v>
      </c>
      <c r="F37">
        <v>15</v>
      </c>
      <c r="G37" t="s">
        <v>26</v>
      </c>
      <c r="H37" t="s">
        <v>22</v>
      </c>
      <c r="I37" t="s">
        <v>15</v>
      </c>
      <c r="J37" t="s">
        <v>15</v>
      </c>
      <c r="K37">
        <v>35</v>
      </c>
      <c r="M37" t="s">
        <v>19</v>
      </c>
      <c r="N37" s="1">
        <v>44481</v>
      </c>
      <c r="O37">
        <f t="shared" si="1"/>
        <v>36</v>
      </c>
      <c r="P37" cm="1">
        <f t="array" ref="P37">_xlfn.XLOOKUP(Table2[[#This Row],[Date]]&amp;Table2[[#This Row],[Period]],Table3[Date]&amp;Table3[Period],Table3[Coordinate])*Table2[[#This Row],[X]]</f>
        <v>-51</v>
      </c>
      <c r="Q37" cm="1">
        <f t="array" ref="Q37">_xlfn.XLOOKUP(Table2[[#This Row],[Date]]&amp;Table2[[#This Row],[Period]],Table3[Date]&amp;Table3[Period],Table3[Coordinate])*Table2[[#This Row],[Y]]</f>
        <v>15</v>
      </c>
      <c r="R37" s="2" cm="1">
        <f t="array" ref="R37">IFERROR(LARGE(_xlfn._xlws.FILTER(Table1[[F1]:[EN2]],IF(Table2[[#This Row],[F Line]]=Table1[[#Headers],[F1]:[EN2]],1,0))*Table1[No.]*IF(Table2[[#This Row],[Date]]=Table1[Date],1,0),1),0)</f>
        <v>77</v>
      </c>
      <c r="S37" s="2" cm="1">
        <f t="array" ref="S37">IFERROR(LARGE(_xlfn._xlws.FILTER(Table1[[F1]:[EN2]],IF(Table2[[#This Row],[F Line]]=Table1[[#Headers],[F1]:[EN2]],1,0))*Table1[No.]*IF(Table2[[#This Row],[Date]]=Table1[Date],1,0),2),0)</f>
        <v>43</v>
      </c>
      <c r="T37" s="2" cm="1">
        <f t="array" ref="T37">IFERROR(LARGE(_xlfn._xlws.FILTER(Table1[[F1]:[EN2]],IF(Table2[[#This Row],[F Line]]=Table1[[#Headers],[F1]:[EN2]],1,0))*Table1[No.]*IF(Table2[[#This Row],[Date]]=Table1[Date],1,0),3),0)</f>
        <v>17</v>
      </c>
      <c r="U37" s="2" cm="1">
        <f t="array" ref="U3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7" s="2" cm="1">
        <f t="array" ref="V3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38" spans="1:22" x14ac:dyDescent="0.3">
      <c r="A38">
        <v>1</v>
      </c>
      <c r="B38" t="s">
        <v>23</v>
      </c>
      <c r="C38">
        <v>17</v>
      </c>
      <c r="D38" t="s">
        <v>16</v>
      </c>
      <c r="E38">
        <v>50</v>
      </c>
      <c r="F38">
        <v>-24</v>
      </c>
      <c r="G38" t="s">
        <v>26</v>
      </c>
      <c r="H38" t="s">
        <v>18</v>
      </c>
      <c r="I38" t="s">
        <v>15</v>
      </c>
      <c r="J38" t="s">
        <v>15</v>
      </c>
      <c r="K38">
        <v>35</v>
      </c>
      <c r="M38" t="s">
        <v>19</v>
      </c>
      <c r="N38" s="1">
        <v>44481</v>
      </c>
      <c r="O38">
        <f t="shared" si="1"/>
        <v>37</v>
      </c>
      <c r="P38" cm="1">
        <f t="array" ref="P38">_xlfn.XLOOKUP(Table2[[#This Row],[Date]]&amp;Table2[[#This Row],[Period]],Table3[Date]&amp;Table3[Period],Table3[Coordinate])*Table2[[#This Row],[X]]</f>
        <v>50</v>
      </c>
      <c r="Q38" cm="1">
        <f t="array" ref="Q38">_xlfn.XLOOKUP(Table2[[#This Row],[Date]]&amp;Table2[[#This Row],[Period]],Table3[Date]&amp;Table3[Period],Table3[Coordinate])*Table2[[#This Row],[Y]]</f>
        <v>-24</v>
      </c>
      <c r="R38" s="2" cm="1">
        <f t="array" ref="R38">IFERROR(LARGE(_xlfn._xlws.FILTER(Table1[[F1]:[EN2]],IF(Table2[[#This Row],[F Line]]=Table1[[#Headers],[F1]:[EN2]],1,0))*Table1[No.]*IF(Table2[[#This Row],[Date]]=Table1[Date],1,0),1),0)</f>
        <v>77</v>
      </c>
      <c r="S38" s="2" cm="1">
        <f t="array" ref="S38">IFERROR(LARGE(_xlfn._xlws.FILTER(Table1[[F1]:[EN2]],IF(Table2[[#This Row],[F Line]]=Table1[[#Headers],[F1]:[EN2]],1,0))*Table1[No.]*IF(Table2[[#This Row],[Date]]=Table1[Date],1,0),2),0)</f>
        <v>43</v>
      </c>
      <c r="T38" s="2" cm="1">
        <f t="array" ref="T38">IFERROR(LARGE(_xlfn._xlws.FILTER(Table1[[F1]:[EN2]],IF(Table2[[#This Row],[F Line]]=Table1[[#Headers],[F1]:[EN2]],1,0))*Table1[No.]*IF(Table2[[#This Row],[Date]]=Table1[Date],1,0),3),0)</f>
        <v>17</v>
      </c>
      <c r="U38" s="2" cm="1">
        <f t="array" ref="U3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38" s="2" cm="1">
        <f t="array" ref="V3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39" spans="1:22" x14ac:dyDescent="0.3">
      <c r="A39">
        <v>2</v>
      </c>
      <c r="B39" t="s">
        <v>23</v>
      </c>
      <c r="C39">
        <v>43</v>
      </c>
      <c r="D39" t="s">
        <v>28</v>
      </c>
      <c r="E39">
        <v>74</v>
      </c>
      <c r="F39">
        <v>-9</v>
      </c>
      <c r="G39" t="s">
        <v>26</v>
      </c>
      <c r="H39" t="s">
        <v>22</v>
      </c>
      <c r="I39">
        <v>77</v>
      </c>
      <c r="J39" t="s">
        <v>15</v>
      </c>
      <c r="K39">
        <v>35</v>
      </c>
      <c r="M39" t="s">
        <v>19</v>
      </c>
      <c r="N39" s="1">
        <v>44481</v>
      </c>
      <c r="O39">
        <f t="shared" si="1"/>
        <v>38</v>
      </c>
      <c r="P39" cm="1">
        <f t="array" ref="P39">_xlfn.XLOOKUP(Table2[[#This Row],[Date]]&amp;Table2[[#This Row],[Period]],Table3[Date]&amp;Table3[Period],Table3[Coordinate])*Table2[[#This Row],[X]]</f>
        <v>74</v>
      </c>
      <c r="Q39" cm="1">
        <f t="array" ref="Q39">_xlfn.XLOOKUP(Table2[[#This Row],[Date]]&amp;Table2[[#This Row],[Period]],Table3[Date]&amp;Table3[Period],Table3[Coordinate])*Table2[[#This Row],[Y]]</f>
        <v>-9</v>
      </c>
      <c r="R39" s="2" cm="1">
        <f t="array" ref="R39">IFERROR(LARGE(_xlfn._xlws.FILTER(Table1[[F1]:[EN2]],IF(Table2[[#This Row],[F Line]]=Table1[[#Headers],[F1]:[EN2]],1,0))*Table1[No.]*IF(Table2[[#This Row],[Date]]=Table1[Date],1,0),1),0)</f>
        <v>77</v>
      </c>
      <c r="S39" s="2" cm="1">
        <f t="array" ref="S39">IFERROR(LARGE(_xlfn._xlws.FILTER(Table1[[F1]:[EN2]],IF(Table2[[#This Row],[F Line]]=Table1[[#Headers],[F1]:[EN2]],1,0))*Table1[No.]*IF(Table2[[#This Row],[Date]]=Table1[Date],1,0),2),0)</f>
        <v>43</v>
      </c>
      <c r="T39" s="2" cm="1">
        <f t="array" ref="T39">IFERROR(LARGE(_xlfn._xlws.FILTER(Table1[[F1]:[EN2]],IF(Table2[[#This Row],[F Line]]=Table1[[#Headers],[F1]:[EN2]],1,0))*Table1[No.]*IF(Table2[[#This Row],[Date]]=Table1[Date],1,0),3),0)</f>
        <v>17</v>
      </c>
      <c r="U39" s="2" cm="1">
        <f t="array" ref="U3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39" s="2" cm="1">
        <f t="array" ref="V3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0" spans="1:22" x14ac:dyDescent="0.3">
      <c r="A40">
        <v>2</v>
      </c>
      <c r="B40" t="s">
        <v>23</v>
      </c>
      <c r="C40">
        <v>28</v>
      </c>
      <c r="D40" t="s">
        <v>20</v>
      </c>
      <c r="E40">
        <v>56</v>
      </c>
      <c r="F40">
        <v>14</v>
      </c>
      <c r="G40" t="s">
        <v>21</v>
      </c>
      <c r="H40" t="s">
        <v>18</v>
      </c>
      <c r="I40" t="s">
        <v>15</v>
      </c>
      <c r="J40" t="s">
        <v>15</v>
      </c>
      <c r="K40">
        <v>35</v>
      </c>
      <c r="M40" t="s">
        <v>19</v>
      </c>
      <c r="N40" s="1">
        <v>44481</v>
      </c>
      <c r="O40">
        <f t="shared" si="1"/>
        <v>39</v>
      </c>
      <c r="P40" cm="1">
        <f t="array" ref="P40">_xlfn.XLOOKUP(Table2[[#This Row],[Date]]&amp;Table2[[#This Row],[Period]],Table3[Date]&amp;Table3[Period],Table3[Coordinate])*Table2[[#This Row],[X]]</f>
        <v>56</v>
      </c>
      <c r="Q40" cm="1">
        <f t="array" ref="Q40">_xlfn.XLOOKUP(Table2[[#This Row],[Date]]&amp;Table2[[#This Row],[Period]],Table3[Date]&amp;Table3[Period],Table3[Coordinate])*Table2[[#This Row],[Y]]</f>
        <v>14</v>
      </c>
      <c r="R40" s="2" cm="1">
        <f t="array" ref="R40">IFERROR(LARGE(_xlfn._xlws.FILTER(Table1[[F1]:[EN2]],IF(Table2[[#This Row],[F Line]]=Table1[[#Headers],[F1]:[EN2]],1,0))*Table1[No.]*IF(Table2[[#This Row],[Date]]=Table1[Date],1,0),1),0)</f>
        <v>53</v>
      </c>
      <c r="S40" s="2" cm="1">
        <f t="array" ref="S40">IFERROR(LARGE(_xlfn._xlws.FILTER(Table1[[F1]:[EN2]],IF(Table2[[#This Row],[F Line]]=Table1[[#Headers],[F1]:[EN2]],1,0))*Table1[No.]*IF(Table2[[#This Row],[Date]]=Table1[Date],1,0),2),0)</f>
        <v>23</v>
      </c>
      <c r="T40" s="2" cm="1">
        <f t="array" ref="T40">IFERROR(LARGE(_xlfn._xlws.FILTER(Table1[[F1]:[EN2]],IF(Table2[[#This Row],[F Line]]=Table1[[#Headers],[F1]:[EN2]],1,0))*Table1[No.]*IF(Table2[[#This Row],[Date]]=Table1[Date],1,0),3),0)</f>
        <v>12</v>
      </c>
      <c r="U40" s="2" cm="1">
        <f t="array" ref="U4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0" s="2" cm="1">
        <f t="array" ref="V4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41" spans="1:22" x14ac:dyDescent="0.3">
      <c r="A41">
        <v>2</v>
      </c>
      <c r="B41" t="s">
        <v>23</v>
      </c>
      <c r="C41">
        <v>58</v>
      </c>
      <c r="D41" t="s">
        <v>27</v>
      </c>
      <c r="E41">
        <v>54</v>
      </c>
      <c r="F41">
        <v>-7</v>
      </c>
      <c r="G41" t="s">
        <v>17</v>
      </c>
      <c r="H41" t="s">
        <v>22</v>
      </c>
      <c r="I41" t="s">
        <v>15</v>
      </c>
      <c r="J41" t="s">
        <v>15</v>
      </c>
      <c r="K41">
        <v>35</v>
      </c>
      <c r="M41" t="s">
        <v>19</v>
      </c>
      <c r="N41" s="1">
        <v>44481</v>
      </c>
      <c r="O41">
        <f t="shared" si="1"/>
        <v>40</v>
      </c>
      <c r="P41" cm="1">
        <f t="array" ref="P41">_xlfn.XLOOKUP(Table2[[#This Row],[Date]]&amp;Table2[[#This Row],[Period]],Table3[Date]&amp;Table3[Period],Table3[Coordinate])*Table2[[#This Row],[X]]</f>
        <v>54</v>
      </c>
      <c r="Q41" cm="1">
        <f t="array" ref="Q41">_xlfn.XLOOKUP(Table2[[#This Row],[Date]]&amp;Table2[[#This Row],[Period]],Table3[Date]&amp;Table3[Period],Table3[Coordinate])*Table2[[#This Row],[Y]]</f>
        <v>-7</v>
      </c>
      <c r="R41" s="2" cm="1">
        <f t="array" ref="R41">IFERROR(LARGE(_xlfn._xlws.FILTER(Table1[[F1]:[EN2]],IF(Table2[[#This Row],[F Line]]=Table1[[#Headers],[F1]:[EN2]],1,0))*Table1[No.]*IF(Table2[[#This Row],[Date]]=Table1[Date],1,0),1),0)</f>
        <v>71</v>
      </c>
      <c r="S41" s="2" cm="1">
        <f t="array" ref="S41">IFERROR(LARGE(_xlfn._xlws.FILTER(Table1[[F1]:[EN2]],IF(Table2[[#This Row],[F Line]]=Table1[[#Headers],[F1]:[EN2]],1,0))*Table1[No.]*IF(Table2[[#This Row],[Date]]=Table1[Date],1,0),2),0)</f>
        <v>24</v>
      </c>
      <c r="T41" s="2" cm="1">
        <f t="array" ref="T41">IFERROR(LARGE(_xlfn._xlws.FILTER(Table1[[F1]:[EN2]],IF(Table2[[#This Row],[F Line]]=Table1[[#Headers],[F1]:[EN2]],1,0))*Table1[No.]*IF(Table2[[#This Row],[Date]]=Table1[Date],1,0),3),0)</f>
        <v>16</v>
      </c>
      <c r="U41" s="2" cm="1">
        <f t="array" ref="U4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1" s="2" cm="1">
        <f t="array" ref="V4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2" spans="1:22" x14ac:dyDescent="0.3">
      <c r="A42">
        <v>2</v>
      </c>
      <c r="B42" t="s">
        <v>23</v>
      </c>
      <c r="C42">
        <v>8</v>
      </c>
      <c r="D42" t="s">
        <v>16</v>
      </c>
      <c r="E42">
        <v>61</v>
      </c>
      <c r="F42">
        <v>3</v>
      </c>
      <c r="G42" t="s">
        <v>17</v>
      </c>
      <c r="H42" t="s">
        <v>22</v>
      </c>
      <c r="I42" t="s">
        <v>15</v>
      </c>
      <c r="J42" t="s">
        <v>15</v>
      </c>
      <c r="K42">
        <v>35</v>
      </c>
      <c r="M42" t="s">
        <v>19</v>
      </c>
      <c r="N42" s="1">
        <v>44481</v>
      </c>
      <c r="O42">
        <f t="shared" si="1"/>
        <v>41</v>
      </c>
      <c r="P42" cm="1">
        <f t="array" ref="P42">_xlfn.XLOOKUP(Table2[[#This Row],[Date]]&amp;Table2[[#This Row],[Period]],Table3[Date]&amp;Table3[Period],Table3[Coordinate])*Table2[[#This Row],[X]]</f>
        <v>61</v>
      </c>
      <c r="Q42" cm="1">
        <f t="array" ref="Q42">_xlfn.XLOOKUP(Table2[[#This Row],[Date]]&amp;Table2[[#This Row],[Period]],Table3[Date]&amp;Table3[Period],Table3[Coordinate])*Table2[[#This Row],[Y]]</f>
        <v>3</v>
      </c>
      <c r="R42" s="2" cm="1">
        <f t="array" ref="R42">IFERROR(LARGE(_xlfn._xlws.FILTER(Table1[[F1]:[EN2]],IF(Table2[[#This Row],[F Line]]=Table1[[#Headers],[F1]:[EN2]],1,0))*Table1[No.]*IF(Table2[[#This Row],[Date]]=Table1[Date],1,0),1),0)</f>
        <v>71</v>
      </c>
      <c r="S42" s="2" cm="1">
        <f t="array" ref="S42">IFERROR(LARGE(_xlfn._xlws.FILTER(Table1[[F1]:[EN2]],IF(Table2[[#This Row],[F Line]]=Table1[[#Headers],[F1]:[EN2]],1,0))*Table1[No.]*IF(Table2[[#This Row],[Date]]=Table1[Date],1,0),2),0)</f>
        <v>24</v>
      </c>
      <c r="T42" s="2" cm="1">
        <f t="array" ref="T42">IFERROR(LARGE(_xlfn._xlws.FILTER(Table1[[F1]:[EN2]],IF(Table2[[#This Row],[F Line]]=Table1[[#Headers],[F1]:[EN2]],1,0))*Table1[No.]*IF(Table2[[#This Row],[Date]]=Table1[Date],1,0),3),0)</f>
        <v>16</v>
      </c>
      <c r="U42" s="2" cm="1">
        <f t="array" ref="U4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2" s="2" cm="1">
        <f t="array" ref="V4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3" spans="1:22" x14ac:dyDescent="0.3">
      <c r="A43">
        <v>2</v>
      </c>
      <c r="B43" t="s">
        <v>23</v>
      </c>
      <c r="C43">
        <v>8</v>
      </c>
      <c r="D43" t="s">
        <v>27</v>
      </c>
      <c r="E43">
        <v>70</v>
      </c>
      <c r="F43">
        <v>16</v>
      </c>
      <c r="G43" t="s">
        <v>17</v>
      </c>
      <c r="H43" t="s">
        <v>22</v>
      </c>
      <c r="I43" t="s">
        <v>15</v>
      </c>
      <c r="J43" t="s">
        <v>15</v>
      </c>
      <c r="K43">
        <v>35</v>
      </c>
      <c r="M43" t="s">
        <v>19</v>
      </c>
      <c r="N43" s="1">
        <v>44481</v>
      </c>
      <c r="O43">
        <f t="shared" si="1"/>
        <v>42</v>
      </c>
      <c r="P43" cm="1">
        <f t="array" ref="P43">_xlfn.XLOOKUP(Table2[[#This Row],[Date]]&amp;Table2[[#This Row],[Period]],Table3[Date]&amp;Table3[Period],Table3[Coordinate])*Table2[[#This Row],[X]]</f>
        <v>70</v>
      </c>
      <c r="Q43" cm="1">
        <f t="array" ref="Q43">_xlfn.XLOOKUP(Table2[[#This Row],[Date]]&amp;Table2[[#This Row],[Period]],Table3[Date]&amp;Table3[Period],Table3[Coordinate])*Table2[[#This Row],[Y]]</f>
        <v>16</v>
      </c>
      <c r="R43" s="2" cm="1">
        <f t="array" ref="R43">IFERROR(LARGE(_xlfn._xlws.FILTER(Table1[[F1]:[EN2]],IF(Table2[[#This Row],[F Line]]=Table1[[#Headers],[F1]:[EN2]],1,0))*Table1[No.]*IF(Table2[[#This Row],[Date]]=Table1[Date],1,0),1),0)</f>
        <v>71</v>
      </c>
      <c r="S43" s="2" cm="1">
        <f t="array" ref="S43">IFERROR(LARGE(_xlfn._xlws.FILTER(Table1[[F1]:[EN2]],IF(Table2[[#This Row],[F Line]]=Table1[[#Headers],[F1]:[EN2]],1,0))*Table1[No.]*IF(Table2[[#This Row],[Date]]=Table1[Date],1,0),2),0)</f>
        <v>24</v>
      </c>
      <c r="T43" s="2" cm="1">
        <f t="array" ref="T43">IFERROR(LARGE(_xlfn._xlws.FILTER(Table1[[F1]:[EN2]],IF(Table2[[#This Row],[F Line]]=Table1[[#Headers],[F1]:[EN2]],1,0))*Table1[No.]*IF(Table2[[#This Row],[Date]]=Table1[Date],1,0),3),0)</f>
        <v>16</v>
      </c>
      <c r="U43" s="2" cm="1">
        <f t="array" ref="U4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3" s="2" cm="1">
        <f t="array" ref="V4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4" spans="1:22" x14ac:dyDescent="0.3">
      <c r="A44">
        <v>2</v>
      </c>
      <c r="B44" t="s">
        <v>14</v>
      </c>
      <c r="C44" t="s">
        <v>15</v>
      </c>
      <c r="D44" t="s">
        <v>20</v>
      </c>
      <c r="E44">
        <v>-82</v>
      </c>
      <c r="F44">
        <v>-14</v>
      </c>
      <c r="G44" t="s">
        <v>25</v>
      </c>
      <c r="H44" t="s">
        <v>24</v>
      </c>
      <c r="I44" t="s">
        <v>15</v>
      </c>
      <c r="J44" t="s">
        <v>15</v>
      </c>
      <c r="K44">
        <v>35</v>
      </c>
      <c r="M44" t="s">
        <v>19</v>
      </c>
      <c r="N44" s="1">
        <v>44481</v>
      </c>
      <c r="O44">
        <f t="shared" si="1"/>
        <v>43</v>
      </c>
      <c r="P44" cm="1">
        <f t="array" ref="P44">_xlfn.XLOOKUP(Table2[[#This Row],[Date]]&amp;Table2[[#This Row],[Period]],Table3[Date]&amp;Table3[Period],Table3[Coordinate])*Table2[[#This Row],[X]]</f>
        <v>-82</v>
      </c>
      <c r="Q44" cm="1">
        <f t="array" ref="Q44">_xlfn.XLOOKUP(Table2[[#This Row],[Date]]&amp;Table2[[#This Row],[Period]],Table3[Date]&amp;Table3[Period],Table3[Coordinate])*Table2[[#This Row],[Y]]</f>
        <v>-14</v>
      </c>
      <c r="R44" s="2" cm="1">
        <f t="array" ref="R44">IFERROR(LARGE(_xlfn._xlws.FILTER(Table1[[F1]:[EN2]],IF(Table2[[#This Row],[F Line]]=Table1[[#Headers],[F1]:[EN2]],1,0))*Table1[No.]*IF(Table2[[#This Row],[Date]]=Table1[Date],1,0),1),0)</f>
        <v>37</v>
      </c>
      <c r="S44" s="2" cm="1">
        <f t="array" ref="S44">IFERROR(LARGE(_xlfn._xlws.FILTER(Table1[[F1]:[EN2]],IF(Table2[[#This Row],[F Line]]=Table1[[#Headers],[F1]:[EN2]],1,0))*Table1[No.]*IF(Table2[[#This Row],[Date]]=Table1[Date],1,0),2),0)</f>
        <v>11</v>
      </c>
      <c r="T44" s="2" cm="1">
        <f t="array" ref="T44">IFERROR(LARGE(_xlfn._xlws.FILTER(Table1[[F1]:[EN2]],IF(Table2[[#This Row],[F Line]]=Table1[[#Headers],[F1]:[EN2]],1,0))*Table1[No.]*IF(Table2[[#This Row],[Date]]=Table1[Date],1,0),3),0)</f>
        <v>10</v>
      </c>
      <c r="U44" s="2" cm="1">
        <f t="array" ref="U4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4" s="2" cm="1">
        <f t="array" ref="V4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45" spans="1:22" x14ac:dyDescent="0.3">
      <c r="A45">
        <v>2</v>
      </c>
      <c r="B45" t="s">
        <v>23</v>
      </c>
      <c r="C45">
        <v>37</v>
      </c>
      <c r="D45" t="s">
        <v>27</v>
      </c>
      <c r="E45">
        <v>71</v>
      </c>
      <c r="F45">
        <v>9</v>
      </c>
      <c r="G45" t="s">
        <v>25</v>
      </c>
      <c r="H45" t="s">
        <v>24</v>
      </c>
      <c r="I45" t="s">
        <v>15</v>
      </c>
      <c r="J45" t="s">
        <v>15</v>
      </c>
      <c r="K45">
        <v>35</v>
      </c>
      <c r="M45" t="s">
        <v>19</v>
      </c>
      <c r="N45" s="1">
        <v>44481</v>
      </c>
      <c r="O45">
        <f t="shared" si="1"/>
        <v>44</v>
      </c>
      <c r="P45" cm="1">
        <f t="array" ref="P45">_xlfn.XLOOKUP(Table2[[#This Row],[Date]]&amp;Table2[[#This Row],[Period]],Table3[Date]&amp;Table3[Period],Table3[Coordinate])*Table2[[#This Row],[X]]</f>
        <v>71</v>
      </c>
      <c r="Q45" cm="1">
        <f t="array" ref="Q45">_xlfn.XLOOKUP(Table2[[#This Row],[Date]]&amp;Table2[[#This Row],[Period]],Table3[Date]&amp;Table3[Period],Table3[Coordinate])*Table2[[#This Row],[Y]]</f>
        <v>9</v>
      </c>
      <c r="R45" s="2" cm="1">
        <f t="array" ref="R45">IFERROR(LARGE(_xlfn._xlws.FILTER(Table1[[F1]:[EN2]],IF(Table2[[#This Row],[F Line]]=Table1[[#Headers],[F1]:[EN2]],1,0))*Table1[No.]*IF(Table2[[#This Row],[Date]]=Table1[Date],1,0),1),0)</f>
        <v>37</v>
      </c>
      <c r="S45" s="2" cm="1">
        <f t="array" ref="S45">IFERROR(LARGE(_xlfn._xlws.FILTER(Table1[[F1]:[EN2]],IF(Table2[[#This Row],[F Line]]=Table1[[#Headers],[F1]:[EN2]],1,0))*Table1[No.]*IF(Table2[[#This Row],[Date]]=Table1[Date],1,0),2),0)</f>
        <v>11</v>
      </c>
      <c r="T45" s="2" cm="1">
        <f t="array" ref="T45">IFERROR(LARGE(_xlfn._xlws.FILTER(Table1[[F1]:[EN2]],IF(Table2[[#This Row],[F Line]]=Table1[[#Headers],[F1]:[EN2]],1,0))*Table1[No.]*IF(Table2[[#This Row],[Date]]=Table1[Date],1,0),3),0)</f>
        <v>10</v>
      </c>
      <c r="U45" s="2" cm="1">
        <f t="array" ref="U4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45" s="2" cm="1">
        <f t="array" ref="V4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46" spans="1:22" x14ac:dyDescent="0.3">
      <c r="A46">
        <v>2</v>
      </c>
      <c r="B46" t="s">
        <v>23</v>
      </c>
      <c r="C46">
        <v>11</v>
      </c>
      <c r="D46" t="s">
        <v>28</v>
      </c>
      <c r="E46">
        <v>72</v>
      </c>
      <c r="F46">
        <v>2</v>
      </c>
      <c r="G46" t="s">
        <v>25</v>
      </c>
      <c r="H46" t="s">
        <v>18</v>
      </c>
      <c r="I46">
        <v>37</v>
      </c>
      <c r="J46">
        <v>10</v>
      </c>
      <c r="K46">
        <v>35</v>
      </c>
      <c r="M46" t="s">
        <v>19</v>
      </c>
      <c r="N46" s="1">
        <v>44481</v>
      </c>
      <c r="O46">
        <f t="shared" si="1"/>
        <v>45</v>
      </c>
      <c r="P46" cm="1">
        <f t="array" ref="P46">_xlfn.XLOOKUP(Table2[[#This Row],[Date]]&amp;Table2[[#This Row],[Period]],Table3[Date]&amp;Table3[Period],Table3[Coordinate])*Table2[[#This Row],[X]]</f>
        <v>72</v>
      </c>
      <c r="Q46" cm="1">
        <f t="array" ref="Q46">_xlfn.XLOOKUP(Table2[[#This Row],[Date]]&amp;Table2[[#This Row],[Period]],Table3[Date]&amp;Table3[Period],Table3[Coordinate])*Table2[[#This Row],[Y]]</f>
        <v>2</v>
      </c>
      <c r="R46" s="2" cm="1">
        <f t="array" ref="R46">IFERROR(LARGE(_xlfn._xlws.FILTER(Table1[[F1]:[EN2]],IF(Table2[[#This Row],[F Line]]=Table1[[#Headers],[F1]:[EN2]],1,0))*Table1[No.]*IF(Table2[[#This Row],[Date]]=Table1[Date],1,0),1),0)</f>
        <v>37</v>
      </c>
      <c r="S46" s="2" cm="1">
        <f t="array" ref="S46">IFERROR(LARGE(_xlfn._xlws.FILTER(Table1[[F1]:[EN2]],IF(Table2[[#This Row],[F Line]]=Table1[[#Headers],[F1]:[EN2]],1,0))*Table1[No.]*IF(Table2[[#This Row],[Date]]=Table1[Date],1,0),2),0)</f>
        <v>11</v>
      </c>
      <c r="T46" s="2" cm="1">
        <f t="array" ref="T46">IFERROR(LARGE(_xlfn._xlws.FILTER(Table1[[F1]:[EN2]],IF(Table2[[#This Row],[F Line]]=Table1[[#Headers],[F1]:[EN2]],1,0))*Table1[No.]*IF(Table2[[#This Row],[Date]]=Table1[Date],1,0),3),0)</f>
        <v>10</v>
      </c>
      <c r="U46" s="2" cm="1">
        <f t="array" ref="U4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6" s="2" cm="1">
        <f t="array" ref="V4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47" spans="1:22" x14ac:dyDescent="0.3">
      <c r="A47">
        <v>2</v>
      </c>
      <c r="B47" t="s">
        <v>14</v>
      </c>
      <c r="C47" t="s">
        <v>15</v>
      </c>
      <c r="D47" t="s">
        <v>16</v>
      </c>
      <c r="E47">
        <v>-80</v>
      </c>
      <c r="F47">
        <v>4</v>
      </c>
      <c r="G47" t="s">
        <v>21</v>
      </c>
      <c r="H47" t="s">
        <v>22</v>
      </c>
      <c r="I47" t="s">
        <v>15</v>
      </c>
      <c r="J47" t="s">
        <v>15</v>
      </c>
      <c r="K47">
        <v>35</v>
      </c>
      <c r="M47" t="s">
        <v>19</v>
      </c>
      <c r="N47" s="1">
        <v>44481</v>
      </c>
      <c r="O47">
        <f t="shared" si="1"/>
        <v>46</v>
      </c>
      <c r="P47" cm="1">
        <f t="array" ref="P47">_xlfn.XLOOKUP(Table2[[#This Row],[Date]]&amp;Table2[[#This Row],[Period]],Table3[Date]&amp;Table3[Period],Table3[Coordinate])*Table2[[#This Row],[X]]</f>
        <v>-80</v>
      </c>
      <c r="Q47" cm="1">
        <f t="array" ref="Q47">_xlfn.XLOOKUP(Table2[[#This Row],[Date]]&amp;Table2[[#This Row],[Period]],Table3[Date]&amp;Table3[Period],Table3[Coordinate])*Table2[[#This Row],[Y]]</f>
        <v>4</v>
      </c>
      <c r="R47" s="2" cm="1">
        <f t="array" ref="R47">IFERROR(LARGE(_xlfn._xlws.FILTER(Table1[[F1]:[EN2]],IF(Table2[[#This Row],[F Line]]=Table1[[#Headers],[F1]:[EN2]],1,0))*Table1[No.]*IF(Table2[[#This Row],[Date]]=Table1[Date],1,0),1),0)</f>
        <v>53</v>
      </c>
      <c r="S47" s="2" cm="1">
        <f t="array" ref="S47">IFERROR(LARGE(_xlfn._xlws.FILTER(Table1[[F1]:[EN2]],IF(Table2[[#This Row],[F Line]]=Table1[[#Headers],[F1]:[EN2]],1,0))*Table1[No.]*IF(Table2[[#This Row],[Date]]=Table1[Date],1,0),2),0)</f>
        <v>23</v>
      </c>
      <c r="T47" s="2" cm="1">
        <f t="array" ref="T47">IFERROR(LARGE(_xlfn._xlws.FILTER(Table1[[F1]:[EN2]],IF(Table2[[#This Row],[F Line]]=Table1[[#Headers],[F1]:[EN2]],1,0))*Table1[No.]*IF(Table2[[#This Row],[Date]]=Table1[Date],1,0),3),0)</f>
        <v>12</v>
      </c>
      <c r="U47" s="2" cm="1">
        <f t="array" ref="U4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7" s="2" cm="1">
        <f t="array" ref="V4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8" spans="1:22" x14ac:dyDescent="0.3">
      <c r="A48">
        <v>2</v>
      </c>
      <c r="B48" t="s">
        <v>14</v>
      </c>
      <c r="C48" t="s">
        <v>15</v>
      </c>
      <c r="D48" t="s">
        <v>27</v>
      </c>
      <c r="E48">
        <v>-37</v>
      </c>
      <c r="F48">
        <v>-19</v>
      </c>
      <c r="G48" t="s">
        <v>21</v>
      </c>
      <c r="H48" t="s">
        <v>22</v>
      </c>
      <c r="I48" t="s">
        <v>15</v>
      </c>
      <c r="J48" t="s">
        <v>15</v>
      </c>
      <c r="K48">
        <v>35</v>
      </c>
      <c r="M48" t="s">
        <v>19</v>
      </c>
      <c r="N48" s="1">
        <v>44481</v>
      </c>
      <c r="O48">
        <f t="shared" si="1"/>
        <v>47</v>
      </c>
      <c r="P48" cm="1">
        <f t="array" ref="P48">_xlfn.XLOOKUP(Table2[[#This Row],[Date]]&amp;Table2[[#This Row],[Period]],Table3[Date]&amp;Table3[Period],Table3[Coordinate])*Table2[[#This Row],[X]]</f>
        <v>-37</v>
      </c>
      <c r="Q48" cm="1">
        <f t="array" ref="Q48">_xlfn.XLOOKUP(Table2[[#This Row],[Date]]&amp;Table2[[#This Row],[Period]],Table3[Date]&amp;Table3[Period],Table3[Coordinate])*Table2[[#This Row],[Y]]</f>
        <v>-19</v>
      </c>
      <c r="R48" s="2" cm="1">
        <f t="array" ref="R48">IFERROR(LARGE(_xlfn._xlws.FILTER(Table1[[F1]:[EN2]],IF(Table2[[#This Row],[F Line]]=Table1[[#Headers],[F1]:[EN2]],1,0))*Table1[No.]*IF(Table2[[#This Row],[Date]]=Table1[Date],1,0),1),0)</f>
        <v>53</v>
      </c>
      <c r="S48" s="2" cm="1">
        <f t="array" ref="S48">IFERROR(LARGE(_xlfn._xlws.FILTER(Table1[[F1]:[EN2]],IF(Table2[[#This Row],[F Line]]=Table1[[#Headers],[F1]:[EN2]],1,0))*Table1[No.]*IF(Table2[[#This Row],[Date]]=Table1[Date],1,0),2),0)</f>
        <v>23</v>
      </c>
      <c r="T48" s="2" cm="1">
        <f t="array" ref="T48">IFERROR(LARGE(_xlfn._xlws.FILTER(Table1[[F1]:[EN2]],IF(Table2[[#This Row],[F Line]]=Table1[[#Headers],[F1]:[EN2]],1,0))*Table1[No.]*IF(Table2[[#This Row],[Date]]=Table1[Date],1,0),3),0)</f>
        <v>12</v>
      </c>
      <c r="U48" s="2" cm="1">
        <f t="array" ref="U4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48" s="2" cm="1">
        <f t="array" ref="V4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49" spans="1:22" x14ac:dyDescent="0.3">
      <c r="A49">
        <v>2</v>
      </c>
      <c r="B49" t="s">
        <v>14</v>
      </c>
      <c r="C49" t="s">
        <v>15</v>
      </c>
      <c r="D49" t="s">
        <v>16</v>
      </c>
      <c r="E49">
        <v>31</v>
      </c>
      <c r="F49">
        <v>-20</v>
      </c>
      <c r="G49" t="s">
        <v>17</v>
      </c>
      <c r="H49" t="s">
        <v>18</v>
      </c>
      <c r="I49" t="s">
        <v>15</v>
      </c>
      <c r="J49" t="s">
        <v>15</v>
      </c>
      <c r="K49">
        <v>35</v>
      </c>
      <c r="M49" t="s">
        <v>19</v>
      </c>
      <c r="N49" s="1">
        <v>44481</v>
      </c>
      <c r="O49">
        <f t="shared" si="1"/>
        <v>48</v>
      </c>
      <c r="P49" cm="1">
        <f t="array" ref="P49">_xlfn.XLOOKUP(Table2[[#This Row],[Date]]&amp;Table2[[#This Row],[Period]],Table3[Date]&amp;Table3[Period],Table3[Coordinate])*Table2[[#This Row],[X]]</f>
        <v>31</v>
      </c>
      <c r="Q49" cm="1">
        <f t="array" ref="Q49">_xlfn.XLOOKUP(Table2[[#This Row],[Date]]&amp;Table2[[#This Row],[Period]],Table3[Date]&amp;Table3[Period],Table3[Coordinate])*Table2[[#This Row],[Y]]</f>
        <v>-20</v>
      </c>
      <c r="R49" s="2" cm="1">
        <f t="array" ref="R49">IFERROR(LARGE(_xlfn._xlws.FILTER(Table1[[F1]:[EN2]],IF(Table2[[#This Row],[F Line]]=Table1[[#Headers],[F1]:[EN2]],1,0))*Table1[No.]*IF(Table2[[#This Row],[Date]]=Table1[Date],1,0),1),0)</f>
        <v>71</v>
      </c>
      <c r="S49" s="2" cm="1">
        <f t="array" ref="S49">IFERROR(LARGE(_xlfn._xlws.FILTER(Table1[[F1]:[EN2]],IF(Table2[[#This Row],[F Line]]=Table1[[#Headers],[F1]:[EN2]],1,0))*Table1[No.]*IF(Table2[[#This Row],[Date]]=Table1[Date],1,0),2),0)</f>
        <v>24</v>
      </c>
      <c r="T49" s="2" cm="1">
        <f t="array" ref="T49">IFERROR(LARGE(_xlfn._xlws.FILTER(Table1[[F1]:[EN2]],IF(Table2[[#This Row],[F Line]]=Table1[[#Headers],[F1]:[EN2]],1,0))*Table1[No.]*IF(Table2[[#This Row],[Date]]=Table1[Date],1,0),3),0)</f>
        <v>16</v>
      </c>
      <c r="U49" s="2" cm="1">
        <f t="array" ref="U4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49" s="2" cm="1">
        <f t="array" ref="V4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0" spans="1:22" x14ac:dyDescent="0.3">
      <c r="A50">
        <v>2</v>
      </c>
      <c r="B50" t="s">
        <v>23</v>
      </c>
      <c r="C50">
        <v>17</v>
      </c>
      <c r="D50" t="s">
        <v>27</v>
      </c>
      <c r="E50">
        <v>76</v>
      </c>
      <c r="F50">
        <v>23</v>
      </c>
      <c r="G50" t="s">
        <v>26</v>
      </c>
      <c r="H50" t="s">
        <v>18</v>
      </c>
      <c r="I50" t="s">
        <v>15</v>
      </c>
      <c r="J50" t="s">
        <v>15</v>
      </c>
      <c r="K50">
        <v>35</v>
      </c>
      <c r="M50" t="s">
        <v>19</v>
      </c>
      <c r="N50" s="1">
        <v>44481</v>
      </c>
      <c r="O50">
        <f t="shared" si="1"/>
        <v>49</v>
      </c>
      <c r="P50" cm="1">
        <f t="array" ref="P50">_xlfn.XLOOKUP(Table2[[#This Row],[Date]]&amp;Table2[[#This Row],[Period]],Table3[Date]&amp;Table3[Period],Table3[Coordinate])*Table2[[#This Row],[X]]</f>
        <v>76</v>
      </c>
      <c r="Q50" cm="1">
        <f t="array" ref="Q50">_xlfn.XLOOKUP(Table2[[#This Row],[Date]]&amp;Table2[[#This Row],[Period]],Table3[Date]&amp;Table3[Period],Table3[Coordinate])*Table2[[#This Row],[Y]]</f>
        <v>23</v>
      </c>
      <c r="R50" s="2" cm="1">
        <f t="array" ref="R50">IFERROR(LARGE(_xlfn._xlws.FILTER(Table1[[F1]:[EN2]],IF(Table2[[#This Row],[F Line]]=Table1[[#Headers],[F1]:[EN2]],1,0))*Table1[No.]*IF(Table2[[#This Row],[Date]]=Table1[Date],1,0),1),0)</f>
        <v>77</v>
      </c>
      <c r="S50" s="2" cm="1">
        <f t="array" ref="S50">IFERROR(LARGE(_xlfn._xlws.FILTER(Table1[[F1]:[EN2]],IF(Table2[[#This Row],[F Line]]=Table1[[#Headers],[F1]:[EN2]],1,0))*Table1[No.]*IF(Table2[[#This Row],[Date]]=Table1[Date],1,0),2),0)</f>
        <v>43</v>
      </c>
      <c r="T50" s="2" cm="1">
        <f t="array" ref="T50">IFERROR(LARGE(_xlfn._xlws.FILTER(Table1[[F1]:[EN2]],IF(Table2[[#This Row],[F Line]]=Table1[[#Headers],[F1]:[EN2]],1,0))*Table1[No.]*IF(Table2[[#This Row],[Date]]=Table1[Date],1,0),3),0)</f>
        <v>17</v>
      </c>
      <c r="U50" s="2" cm="1">
        <f t="array" ref="U5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0" s="2" cm="1">
        <f t="array" ref="V5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1" spans="1:22" x14ac:dyDescent="0.3">
      <c r="A51">
        <v>2</v>
      </c>
      <c r="B51" t="s">
        <v>14</v>
      </c>
      <c r="C51" t="s">
        <v>15</v>
      </c>
      <c r="D51" t="s">
        <v>16</v>
      </c>
      <c r="E51">
        <v>-37</v>
      </c>
      <c r="F51">
        <v>-14</v>
      </c>
      <c r="G51" t="s">
        <v>26</v>
      </c>
      <c r="H51" t="s">
        <v>18</v>
      </c>
      <c r="I51" t="s">
        <v>15</v>
      </c>
      <c r="J51" t="s">
        <v>15</v>
      </c>
      <c r="K51">
        <v>35</v>
      </c>
      <c r="M51" t="s">
        <v>19</v>
      </c>
      <c r="N51" s="1">
        <v>44481</v>
      </c>
      <c r="O51">
        <f t="shared" si="1"/>
        <v>50</v>
      </c>
      <c r="P51" cm="1">
        <f t="array" ref="P51">_xlfn.XLOOKUP(Table2[[#This Row],[Date]]&amp;Table2[[#This Row],[Period]],Table3[Date]&amp;Table3[Period],Table3[Coordinate])*Table2[[#This Row],[X]]</f>
        <v>-37</v>
      </c>
      <c r="Q51" cm="1">
        <f t="array" ref="Q51">_xlfn.XLOOKUP(Table2[[#This Row],[Date]]&amp;Table2[[#This Row],[Period]],Table3[Date]&amp;Table3[Period],Table3[Coordinate])*Table2[[#This Row],[Y]]</f>
        <v>-14</v>
      </c>
      <c r="R51" s="2" cm="1">
        <f t="array" ref="R51">IFERROR(LARGE(_xlfn._xlws.FILTER(Table1[[F1]:[EN2]],IF(Table2[[#This Row],[F Line]]=Table1[[#Headers],[F1]:[EN2]],1,0))*Table1[No.]*IF(Table2[[#This Row],[Date]]=Table1[Date],1,0),1),0)</f>
        <v>77</v>
      </c>
      <c r="S51" s="2" cm="1">
        <f t="array" ref="S51">IFERROR(LARGE(_xlfn._xlws.FILTER(Table1[[F1]:[EN2]],IF(Table2[[#This Row],[F Line]]=Table1[[#Headers],[F1]:[EN2]],1,0))*Table1[No.]*IF(Table2[[#This Row],[Date]]=Table1[Date],1,0),2),0)</f>
        <v>43</v>
      </c>
      <c r="T51" s="2" cm="1">
        <f t="array" ref="T51">IFERROR(LARGE(_xlfn._xlws.FILTER(Table1[[F1]:[EN2]],IF(Table2[[#This Row],[F Line]]=Table1[[#Headers],[F1]:[EN2]],1,0))*Table1[No.]*IF(Table2[[#This Row],[Date]]=Table1[Date],1,0),3),0)</f>
        <v>17</v>
      </c>
      <c r="U51" s="2" cm="1">
        <f t="array" ref="U5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1" s="2" cm="1">
        <f t="array" ref="V5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2" spans="1:22" x14ac:dyDescent="0.3">
      <c r="A52">
        <v>2</v>
      </c>
      <c r="B52" t="s">
        <v>23</v>
      </c>
      <c r="C52">
        <v>71</v>
      </c>
      <c r="D52" t="s">
        <v>16</v>
      </c>
      <c r="E52">
        <v>57</v>
      </c>
      <c r="F52">
        <v>29</v>
      </c>
      <c r="G52" t="s">
        <v>17</v>
      </c>
      <c r="H52" t="s">
        <v>24</v>
      </c>
      <c r="I52" t="s">
        <v>15</v>
      </c>
      <c r="J52" t="s">
        <v>15</v>
      </c>
      <c r="K52">
        <v>35</v>
      </c>
      <c r="M52" t="s">
        <v>19</v>
      </c>
      <c r="N52" s="1">
        <v>44481</v>
      </c>
      <c r="O52">
        <f t="shared" si="1"/>
        <v>51</v>
      </c>
      <c r="P52" cm="1">
        <f t="array" ref="P52">_xlfn.XLOOKUP(Table2[[#This Row],[Date]]&amp;Table2[[#This Row],[Period]],Table3[Date]&amp;Table3[Period],Table3[Coordinate])*Table2[[#This Row],[X]]</f>
        <v>57</v>
      </c>
      <c r="Q52" cm="1">
        <f t="array" ref="Q52">_xlfn.XLOOKUP(Table2[[#This Row],[Date]]&amp;Table2[[#This Row],[Period]],Table3[Date]&amp;Table3[Period],Table3[Coordinate])*Table2[[#This Row],[Y]]</f>
        <v>29</v>
      </c>
      <c r="R52" s="2" cm="1">
        <f t="array" ref="R52">IFERROR(LARGE(_xlfn._xlws.FILTER(Table1[[F1]:[EN2]],IF(Table2[[#This Row],[F Line]]=Table1[[#Headers],[F1]:[EN2]],1,0))*Table1[No.]*IF(Table2[[#This Row],[Date]]=Table1[Date],1,0),1),0)</f>
        <v>71</v>
      </c>
      <c r="S52" s="2" cm="1">
        <f t="array" ref="S52">IFERROR(LARGE(_xlfn._xlws.FILTER(Table1[[F1]:[EN2]],IF(Table2[[#This Row],[F Line]]=Table1[[#Headers],[F1]:[EN2]],1,0))*Table1[No.]*IF(Table2[[#This Row],[Date]]=Table1[Date],1,0),2),0)</f>
        <v>24</v>
      </c>
      <c r="T52" s="2" cm="1">
        <f t="array" ref="T52">IFERROR(LARGE(_xlfn._xlws.FILTER(Table1[[F1]:[EN2]],IF(Table2[[#This Row],[F Line]]=Table1[[#Headers],[F1]:[EN2]],1,0))*Table1[No.]*IF(Table2[[#This Row],[Date]]=Table1[Date],1,0),3),0)</f>
        <v>16</v>
      </c>
      <c r="U52" s="2" cm="1">
        <f t="array" ref="U5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2" s="2" cm="1">
        <f t="array" ref="V5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3" spans="1:22" x14ac:dyDescent="0.3">
      <c r="A53">
        <v>2</v>
      </c>
      <c r="B53" t="s">
        <v>14</v>
      </c>
      <c r="C53" t="s">
        <v>15</v>
      </c>
      <c r="D53" t="s">
        <v>27</v>
      </c>
      <c r="E53">
        <v>-45</v>
      </c>
      <c r="F53">
        <v>9</v>
      </c>
      <c r="G53" t="s">
        <v>17</v>
      </c>
      <c r="H53" t="s">
        <v>24</v>
      </c>
      <c r="I53" t="s">
        <v>15</v>
      </c>
      <c r="J53" t="s">
        <v>15</v>
      </c>
      <c r="K53">
        <v>35</v>
      </c>
      <c r="M53" t="s">
        <v>19</v>
      </c>
      <c r="N53" s="1">
        <v>44481</v>
      </c>
      <c r="O53">
        <f t="shared" si="1"/>
        <v>52</v>
      </c>
      <c r="P53" cm="1">
        <f t="array" ref="P53">_xlfn.XLOOKUP(Table2[[#This Row],[Date]]&amp;Table2[[#This Row],[Period]],Table3[Date]&amp;Table3[Period],Table3[Coordinate])*Table2[[#This Row],[X]]</f>
        <v>-45</v>
      </c>
      <c r="Q53" cm="1">
        <f t="array" ref="Q53">_xlfn.XLOOKUP(Table2[[#This Row],[Date]]&amp;Table2[[#This Row],[Period]],Table3[Date]&amp;Table3[Period],Table3[Coordinate])*Table2[[#This Row],[Y]]</f>
        <v>9</v>
      </c>
      <c r="R53" s="2" cm="1">
        <f t="array" ref="R53">IFERROR(LARGE(_xlfn._xlws.FILTER(Table1[[F1]:[EN2]],IF(Table2[[#This Row],[F Line]]=Table1[[#Headers],[F1]:[EN2]],1,0))*Table1[No.]*IF(Table2[[#This Row],[Date]]=Table1[Date],1,0),1),0)</f>
        <v>71</v>
      </c>
      <c r="S53" s="2" cm="1">
        <f t="array" ref="S53">IFERROR(LARGE(_xlfn._xlws.FILTER(Table1[[F1]:[EN2]],IF(Table2[[#This Row],[F Line]]=Table1[[#Headers],[F1]:[EN2]],1,0))*Table1[No.]*IF(Table2[[#This Row],[Date]]=Table1[Date],1,0),2),0)</f>
        <v>24</v>
      </c>
      <c r="T53" s="2" cm="1">
        <f t="array" ref="T53">IFERROR(LARGE(_xlfn._xlws.FILTER(Table1[[F1]:[EN2]],IF(Table2[[#This Row],[F Line]]=Table1[[#Headers],[F1]:[EN2]],1,0))*Table1[No.]*IF(Table2[[#This Row],[Date]]=Table1[Date],1,0),3),0)</f>
        <v>16</v>
      </c>
      <c r="U53" s="2" cm="1">
        <f t="array" ref="U5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3" s="2" cm="1">
        <f t="array" ref="V5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4" spans="1:22" x14ac:dyDescent="0.3">
      <c r="A54">
        <v>2</v>
      </c>
      <c r="B54" t="s">
        <v>14</v>
      </c>
      <c r="C54" t="s">
        <v>15</v>
      </c>
      <c r="D54" t="s">
        <v>16</v>
      </c>
      <c r="E54">
        <v>-53</v>
      </c>
      <c r="F54">
        <v>-19</v>
      </c>
      <c r="G54" t="s">
        <v>17</v>
      </c>
      <c r="H54" t="s">
        <v>24</v>
      </c>
      <c r="I54" t="s">
        <v>15</v>
      </c>
      <c r="J54" t="s">
        <v>15</v>
      </c>
      <c r="K54">
        <v>35</v>
      </c>
      <c r="M54" t="s">
        <v>19</v>
      </c>
      <c r="N54" s="1">
        <v>44481</v>
      </c>
      <c r="O54">
        <f t="shared" si="1"/>
        <v>53</v>
      </c>
      <c r="P54" cm="1">
        <f t="array" ref="P54">_xlfn.XLOOKUP(Table2[[#This Row],[Date]]&amp;Table2[[#This Row],[Period]],Table3[Date]&amp;Table3[Period],Table3[Coordinate])*Table2[[#This Row],[X]]</f>
        <v>-53</v>
      </c>
      <c r="Q54" cm="1">
        <f t="array" ref="Q54">_xlfn.XLOOKUP(Table2[[#This Row],[Date]]&amp;Table2[[#This Row],[Period]],Table3[Date]&amp;Table3[Period],Table3[Coordinate])*Table2[[#This Row],[Y]]</f>
        <v>-19</v>
      </c>
      <c r="R54" s="2" cm="1">
        <f t="array" ref="R54">IFERROR(LARGE(_xlfn._xlws.FILTER(Table1[[F1]:[EN2]],IF(Table2[[#This Row],[F Line]]=Table1[[#Headers],[F1]:[EN2]],1,0))*Table1[No.]*IF(Table2[[#This Row],[Date]]=Table1[Date],1,0),1),0)</f>
        <v>71</v>
      </c>
      <c r="S54" s="2" cm="1">
        <f t="array" ref="S54">IFERROR(LARGE(_xlfn._xlws.FILTER(Table1[[F1]:[EN2]],IF(Table2[[#This Row],[F Line]]=Table1[[#Headers],[F1]:[EN2]],1,0))*Table1[No.]*IF(Table2[[#This Row],[Date]]=Table1[Date],1,0),2),0)</f>
        <v>24</v>
      </c>
      <c r="T54" s="2" cm="1">
        <f t="array" ref="T54">IFERROR(LARGE(_xlfn._xlws.FILTER(Table1[[F1]:[EN2]],IF(Table2[[#This Row],[F Line]]=Table1[[#Headers],[F1]:[EN2]],1,0))*Table1[No.]*IF(Table2[[#This Row],[Date]]=Table1[Date],1,0),3),0)</f>
        <v>16</v>
      </c>
      <c r="U54" s="2" cm="1">
        <f t="array" ref="U5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4" s="2" cm="1">
        <f t="array" ref="V5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5" spans="1:22" x14ac:dyDescent="0.3">
      <c r="A55">
        <v>2</v>
      </c>
      <c r="B55" t="s">
        <v>23</v>
      </c>
      <c r="C55">
        <v>43</v>
      </c>
      <c r="D55" t="s">
        <v>16</v>
      </c>
      <c r="E55">
        <v>83</v>
      </c>
      <c r="F55">
        <v>6</v>
      </c>
      <c r="G55" t="s">
        <v>26</v>
      </c>
      <c r="H55" t="s">
        <v>18</v>
      </c>
      <c r="I55" t="s">
        <v>15</v>
      </c>
      <c r="J55" t="s">
        <v>15</v>
      </c>
      <c r="K55">
        <v>35</v>
      </c>
      <c r="M55" t="s">
        <v>19</v>
      </c>
      <c r="N55" s="1">
        <v>44481</v>
      </c>
      <c r="O55">
        <f t="shared" si="1"/>
        <v>54</v>
      </c>
      <c r="P55" cm="1">
        <f t="array" ref="P55">_xlfn.XLOOKUP(Table2[[#This Row],[Date]]&amp;Table2[[#This Row],[Period]],Table3[Date]&amp;Table3[Period],Table3[Coordinate])*Table2[[#This Row],[X]]</f>
        <v>83</v>
      </c>
      <c r="Q55" cm="1">
        <f t="array" ref="Q55">_xlfn.XLOOKUP(Table2[[#This Row],[Date]]&amp;Table2[[#This Row],[Period]],Table3[Date]&amp;Table3[Period],Table3[Coordinate])*Table2[[#This Row],[Y]]</f>
        <v>6</v>
      </c>
      <c r="R55" s="2" cm="1">
        <f t="array" ref="R55">IFERROR(LARGE(_xlfn._xlws.FILTER(Table1[[F1]:[EN2]],IF(Table2[[#This Row],[F Line]]=Table1[[#Headers],[F1]:[EN2]],1,0))*Table1[No.]*IF(Table2[[#This Row],[Date]]=Table1[Date],1,0),1),0)</f>
        <v>77</v>
      </c>
      <c r="S55" s="2" cm="1">
        <f t="array" ref="S55">IFERROR(LARGE(_xlfn._xlws.FILTER(Table1[[F1]:[EN2]],IF(Table2[[#This Row],[F Line]]=Table1[[#Headers],[F1]:[EN2]],1,0))*Table1[No.]*IF(Table2[[#This Row],[Date]]=Table1[Date],1,0),2),0)</f>
        <v>43</v>
      </c>
      <c r="T55" s="2" cm="1">
        <f t="array" ref="T55">IFERROR(LARGE(_xlfn._xlws.FILTER(Table1[[F1]:[EN2]],IF(Table2[[#This Row],[F Line]]=Table1[[#Headers],[F1]:[EN2]],1,0))*Table1[No.]*IF(Table2[[#This Row],[Date]]=Table1[Date],1,0),3),0)</f>
        <v>17</v>
      </c>
      <c r="U55" s="2" cm="1">
        <f t="array" ref="U5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5" s="2" cm="1">
        <f t="array" ref="V5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6" spans="1:22" x14ac:dyDescent="0.3">
      <c r="A56">
        <v>2</v>
      </c>
      <c r="B56" t="s">
        <v>23</v>
      </c>
      <c r="C56">
        <v>43</v>
      </c>
      <c r="D56" t="s">
        <v>16</v>
      </c>
      <c r="E56">
        <v>74</v>
      </c>
      <c r="F56">
        <v>10</v>
      </c>
      <c r="G56" t="s">
        <v>26</v>
      </c>
      <c r="H56" t="s">
        <v>18</v>
      </c>
      <c r="I56" t="s">
        <v>15</v>
      </c>
      <c r="J56" t="s">
        <v>15</v>
      </c>
      <c r="K56">
        <v>35</v>
      </c>
      <c r="M56" t="s">
        <v>19</v>
      </c>
      <c r="N56" s="1">
        <v>44481</v>
      </c>
      <c r="O56">
        <f t="shared" si="1"/>
        <v>55</v>
      </c>
      <c r="P56" cm="1">
        <f t="array" ref="P56">_xlfn.XLOOKUP(Table2[[#This Row],[Date]]&amp;Table2[[#This Row],[Period]],Table3[Date]&amp;Table3[Period],Table3[Coordinate])*Table2[[#This Row],[X]]</f>
        <v>74</v>
      </c>
      <c r="Q56" cm="1">
        <f t="array" ref="Q56">_xlfn.XLOOKUP(Table2[[#This Row],[Date]]&amp;Table2[[#This Row],[Period]],Table3[Date]&amp;Table3[Period],Table3[Coordinate])*Table2[[#This Row],[Y]]</f>
        <v>10</v>
      </c>
      <c r="R56" s="2" cm="1">
        <f t="array" ref="R56">IFERROR(LARGE(_xlfn._xlws.FILTER(Table1[[F1]:[EN2]],IF(Table2[[#This Row],[F Line]]=Table1[[#Headers],[F1]:[EN2]],1,0))*Table1[No.]*IF(Table2[[#This Row],[Date]]=Table1[Date],1,0),1),0)</f>
        <v>77</v>
      </c>
      <c r="S56" s="2" cm="1">
        <f t="array" ref="S56">IFERROR(LARGE(_xlfn._xlws.FILTER(Table1[[F1]:[EN2]],IF(Table2[[#This Row],[F Line]]=Table1[[#Headers],[F1]:[EN2]],1,0))*Table1[No.]*IF(Table2[[#This Row],[Date]]=Table1[Date],1,0),2),0)</f>
        <v>43</v>
      </c>
      <c r="T56" s="2" cm="1">
        <f t="array" ref="T56">IFERROR(LARGE(_xlfn._xlws.FILTER(Table1[[F1]:[EN2]],IF(Table2[[#This Row],[F Line]]=Table1[[#Headers],[F1]:[EN2]],1,0))*Table1[No.]*IF(Table2[[#This Row],[Date]]=Table1[Date],1,0),3),0)</f>
        <v>17</v>
      </c>
      <c r="U56" s="2" cm="1">
        <f t="array" ref="U5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6" s="2" cm="1">
        <f t="array" ref="V5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7" spans="1:22" x14ac:dyDescent="0.3">
      <c r="A57">
        <v>2</v>
      </c>
      <c r="B57" t="s">
        <v>23</v>
      </c>
      <c r="C57">
        <v>16</v>
      </c>
      <c r="D57" t="s">
        <v>16</v>
      </c>
      <c r="E57">
        <v>79</v>
      </c>
      <c r="F57">
        <v>13</v>
      </c>
      <c r="G57" t="s">
        <v>17</v>
      </c>
      <c r="H57" t="s">
        <v>18</v>
      </c>
      <c r="I57" t="s">
        <v>15</v>
      </c>
      <c r="J57" t="s">
        <v>15</v>
      </c>
      <c r="K57">
        <v>35</v>
      </c>
      <c r="M57" t="s">
        <v>19</v>
      </c>
      <c r="N57" s="1">
        <v>44481</v>
      </c>
      <c r="O57">
        <f t="shared" si="1"/>
        <v>56</v>
      </c>
      <c r="P57" cm="1">
        <f t="array" ref="P57">_xlfn.XLOOKUP(Table2[[#This Row],[Date]]&amp;Table2[[#This Row],[Period]],Table3[Date]&amp;Table3[Period],Table3[Coordinate])*Table2[[#This Row],[X]]</f>
        <v>79</v>
      </c>
      <c r="Q57" cm="1">
        <f t="array" ref="Q57">_xlfn.XLOOKUP(Table2[[#This Row],[Date]]&amp;Table2[[#This Row],[Period]],Table3[Date]&amp;Table3[Period],Table3[Coordinate])*Table2[[#This Row],[Y]]</f>
        <v>13</v>
      </c>
      <c r="R57" s="2" cm="1">
        <f t="array" ref="R57">IFERROR(LARGE(_xlfn._xlws.FILTER(Table1[[F1]:[EN2]],IF(Table2[[#This Row],[F Line]]=Table1[[#Headers],[F1]:[EN2]],1,0))*Table1[No.]*IF(Table2[[#This Row],[Date]]=Table1[Date],1,0),1),0)</f>
        <v>71</v>
      </c>
      <c r="S57" s="2" cm="1">
        <f t="array" ref="S57">IFERROR(LARGE(_xlfn._xlws.FILTER(Table1[[F1]:[EN2]],IF(Table2[[#This Row],[F Line]]=Table1[[#Headers],[F1]:[EN2]],1,0))*Table1[No.]*IF(Table2[[#This Row],[Date]]=Table1[Date],1,0),2),0)</f>
        <v>24</v>
      </c>
      <c r="T57" s="2" cm="1">
        <f t="array" ref="T57">IFERROR(LARGE(_xlfn._xlws.FILTER(Table1[[F1]:[EN2]],IF(Table2[[#This Row],[F Line]]=Table1[[#Headers],[F1]:[EN2]],1,0))*Table1[No.]*IF(Table2[[#This Row],[Date]]=Table1[Date],1,0),3),0)</f>
        <v>16</v>
      </c>
      <c r="U57" s="2" cm="1">
        <f t="array" ref="U5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57" s="2" cm="1">
        <f t="array" ref="V5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58" spans="1:22" x14ac:dyDescent="0.3">
      <c r="A58">
        <v>2</v>
      </c>
      <c r="B58" t="s">
        <v>23</v>
      </c>
      <c r="C58">
        <v>16</v>
      </c>
      <c r="D58" t="s">
        <v>16</v>
      </c>
      <c r="E58">
        <v>74</v>
      </c>
      <c r="F58">
        <v>9</v>
      </c>
      <c r="G58" t="s">
        <v>17</v>
      </c>
      <c r="H58" t="s">
        <v>24</v>
      </c>
      <c r="I58" t="s">
        <v>15</v>
      </c>
      <c r="J58" t="s">
        <v>15</v>
      </c>
      <c r="K58">
        <v>35</v>
      </c>
      <c r="M58" t="s">
        <v>19</v>
      </c>
      <c r="N58" s="1">
        <v>44481</v>
      </c>
      <c r="O58">
        <f t="shared" si="1"/>
        <v>57</v>
      </c>
      <c r="P58" cm="1">
        <f t="array" ref="P58">_xlfn.XLOOKUP(Table2[[#This Row],[Date]]&amp;Table2[[#This Row],[Period]],Table3[Date]&amp;Table3[Period],Table3[Coordinate])*Table2[[#This Row],[X]]</f>
        <v>74</v>
      </c>
      <c r="Q58" cm="1">
        <f t="array" ref="Q58">_xlfn.XLOOKUP(Table2[[#This Row],[Date]]&amp;Table2[[#This Row],[Period]],Table3[Date]&amp;Table3[Period],Table3[Coordinate])*Table2[[#This Row],[Y]]</f>
        <v>9</v>
      </c>
      <c r="R58" s="2" cm="1">
        <f t="array" ref="R58">IFERROR(LARGE(_xlfn._xlws.FILTER(Table1[[F1]:[EN2]],IF(Table2[[#This Row],[F Line]]=Table1[[#Headers],[F1]:[EN2]],1,0))*Table1[No.]*IF(Table2[[#This Row],[Date]]=Table1[Date],1,0),1),0)</f>
        <v>71</v>
      </c>
      <c r="S58" s="2" cm="1">
        <f t="array" ref="S58">IFERROR(LARGE(_xlfn._xlws.FILTER(Table1[[F1]:[EN2]],IF(Table2[[#This Row],[F Line]]=Table1[[#Headers],[F1]:[EN2]],1,0))*Table1[No.]*IF(Table2[[#This Row],[Date]]=Table1[Date],1,0),2),0)</f>
        <v>24</v>
      </c>
      <c r="T58" s="2" cm="1">
        <f t="array" ref="T58">IFERROR(LARGE(_xlfn._xlws.FILTER(Table1[[F1]:[EN2]],IF(Table2[[#This Row],[F Line]]=Table1[[#Headers],[F1]:[EN2]],1,0))*Table1[No.]*IF(Table2[[#This Row],[Date]]=Table1[Date],1,0),3),0)</f>
        <v>16</v>
      </c>
      <c r="U58" s="2" cm="1">
        <f t="array" ref="U5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8" s="2" cm="1">
        <f t="array" ref="V5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59" spans="1:22" x14ac:dyDescent="0.3">
      <c r="A59">
        <v>2</v>
      </c>
      <c r="B59" t="s">
        <v>14</v>
      </c>
      <c r="C59" t="s">
        <v>15</v>
      </c>
      <c r="D59" t="s">
        <v>27</v>
      </c>
      <c r="E59">
        <v>-59</v>
      </c>
      <c r="F59">
        <v>24</v>
      </c>
      <c r="G59" t="s">
        <v>25</v>
      </c>
      <c r="H59" t="s">
        <v>24</v>
      </c>
      <c r="I59" t="s">
        <v>15</v>
      </c>
      <c r="J59" t="s">
        <v>15</v>
      </c>
      <c r="K59">
        <v>35</v>
      </c>
      <c r="M59" t="s">
        <v>19</v>
      </c>
      <c r="N59" s="1">
        <v>44481</v>
      </c>
      <c r="O59">
        <f t="shared" si="1"/>
        <v>58</v>
      </c>
      <c r="P59" cm="1">
        <f t="array" ref="P59">_xlfn.XLOOKUP(Table2[[#This Row],[Date]]&amp;Table2[[#This Row],[Period]],Table3[Date]&amp;Table3[Period],Table3[Coordinate])*Table2[[#This Row],[X]]</f>
        <v>-59</v>
      </c>
      <c r="Q59" cm="1">
        <f t="array" ref="Q59">_xlfn.XLOOKUP(Table2[[#This Row],[Date]]&amp;Table2[[#This Row],[Period]],Table3[Date]&amp;Table3[Period],Table3[Coordinate])*Table2[[#This Row],[Y]]</f>
        <v>24</v>
      </c>
      <c r="R59" s="2" cm="1">
        <f t="array" ref="R59">IFERROR(LARGE(_xlfn._xlws.FILTER(Table1[[F1]:[EN2]],IF(Table2[[#This Row],[F Line]]=Table1[[#Headers],[F1]:[EN2]],1,0))*Table1[No.]*IF(Table2[[#This Row],[Date]]=Table1[Date],1,0),1),0)</f>
        <v>37</v>
      </c>
      <c r="S59" s="2" cm="1">
        <f t="array" ref="S59">IFERROR(LARGE(_xlfn._xlws.FILTER(Table1[[F1]:[EN2]],IF(Table2[[#This Row],[F Line]]=Table1[[#Headers],[F1]:[EN2]],1,0))*Table1[No.]*IF(Table2[[#This Row],[Date]]=Table1[Date],1,0),2),0)</f>
        <v>11</v>
      </c>
      <c r="T59" s="2" cm="1">
        <f t="array" ref="T59">IFERROR(LARGE(_xlfn._xlws.FILTER(Table1[[F1]:[EN2]],IF(Table2[[#This Row],[F Line]]=Table1[[#Headers],[F1]:[EN2]],1,0))*Table1[No.]*IF(Table2[[#This Row],[Date]]=Table1[Date],1,0),3),0)</f>
        <v>10</v>
      </c>
      <c r="U59" s="2" cm="1">
        <f t="array" ref="U5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59" s="2" cm="1">
        <f t="array" ref="V5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60" spans="1:22" x14ac:dyDescent="0.3">
      <c r="A60">
        <v>2</v>
      </c>
      <c r="B60" t="s">
        <v>14</v>
      </c>
      <c r="C60" t="s">
        <v>15</v>
      </c>
      <c r="D60" t="s">
        <v>20</v>
      </c>
      <c r="E60">
        <v>-80</v>
      </c>
      <c r="F60">
        <v>-2</v>
      </c>
      <c r="G60" t="s">
        <v>25</v>
      </c>
      <c r="H60" t="s">
        <v>24</v>
      </c>
      <c r="I60" t="s">
        <v>15</v>
      </c>
      <c r="J60" t="s">
        <v>15</v>
      </c>
      <c r="K60">
        <v>35</v>
      </c>
      <c r="M60" t="s">
        <v>19</v>
      </c>
      <c r="N60" s="1">
        <v>44481</v>
      </c>
      <c r="O60">
        <f t="shared" si="1"/>
        <v>59</v>
      </c>
      <c r="P60" cm="1">
        <f t="array" ref="P60">_xlfn.XLOOKUP(Table2[[#This Row],[Date]]&amp;Table2[[#This Row],[Period]],Table3[Date]&amp;Table3[Period],Table3[Coordinate])*Table2[[#This Row],[X]]</f>
        <v>-80</v>
      </c>
      <c r="Q60" cm="1">
        <f t="array" ref="Q60">_xlfn.XLOOKUP(Table2[[#This Row],[Date]]&amp;Table2[[#This Row],[Period]],Table3[Date]&amp;Table3[Period],Table3[Coordinate])*Table2[[#This Row],[Y]]</f>
        <v>-2</v>
      </c>
      <c r="R60" s="2" cm="1">
        <f t="array" ref="R60">IFERROR(LARGE(_xlfn._xlws.FILTER(Table1[[F1]:[EN2]],IF(Table2[[#This Row],[F Line]]=Table1[[#Headers],[F1]:[EN2]],1,0))*Table1[No.]*IF(Table2[[#This Row],[Date]]=Table1[Date],1,0),1),0)</f>
        <v>37</v>
      </c>
      <c r="S60" s="2" cm="1">
        <f t="array" ref="S60">IFERROR(LARGE(_xlfn._xlws.FILTER(Table1[[F1]:[EN2]],IF(Table2[[#This Row],[F Line]]=Table1[[#Headers],[F1]:[EN2]],1,0))*Table1[No.]*IF(Table2[[#This Row],[Date]]=Table1[Date],1,0),2),0)</f>
        <v>11</v>
      </c>
      <c r="T60" s="2" cm="1">
        <f t="array" ref="T60">IFERROR(LARGE(_xlfn._xlws.FILTER(Table1[[F1]:[EN2]],IF(Table2[[#This Row],[F Line]]=Table1[[#Headers],[F1]:[EN2]],1,0))*Table1[No.]*IF(Table2[[#This Row],[Date]]=Table1[Date],1,0),3),0)</f>
        <v>10</v>
      </c>
      <c r="U60" s="2" cm="1">
        <f t="array" ref="U6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60" s="2" cm="1">
        <f t="array" ref="V6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61" spans="1:22" x14ac:dyDescent="0.3">
      <c r="A61">
        <v>2</v>
      </c>
      <c r="B61" t="s">
        <v>23</v>
      </c>
      <c r="C61">
        <v>23</v>
      </c>
      <c r="D61" t="s">
        <v>20</v>
      </c>
      <c r="E61">
        <v>79</v>
      </c>
      <c r="F61">
        <v>0</v>
      </c>
      <c r="G61" t="s">
        <v>21</v>
      </c>
      <c r="H61" t="s">
        <v>22</v>
      </c>
      <c r="I61" t="s">
        <v>15</v>
      </c>
      <c r="J61" t="s">
        <v>15</v>
      </c>
      <c r="K61">
        <v>35</v>
      </c>
      <c r="M61" t="s">
        <v>19</v>
      </c>
      <c r="N61" s="1">
        <v>44481</v>
      </c>
      <c r="O61">
        <f t="shared" si="1"/>
        <v>60</v>
      </c>
      <c r="P61" cm="1">
        <f t="array" ref="P61">_xlfn.XLOOKUP(Table2[[#This Row],[Date]]&amp;Table2[[#This Row],[Period]],Table3[Date]&amp;Table3[Period],Table3[Coordinate])*Table2[[#This Row],[X]]</f>
        <v>79</v>
      </c>
      <c r="Q61" cm="1">
        <f t="array" ref="Q61">_xlfn.XLOOKUP(Table2[[#This Row],[Date]]&amp;Table2[[#This Row],[Period]],Table3[Date]&amp;Table3[Period],Table3[Coordinate])*Table2[[#This Row],[Y]]</f>
        <v>0</v>
      </c>
      <c r="R61" s="2" cm="1">
        <f t="array" ref="R61">IFERROR(LARGE(_xlfn._xlws.FILTER(Table1[[F1]:[EN2]],IF(Table2[[#This Row],[F Line]]=Table1[[#Headers],[F1]:[EN2]],1,0))*Table1[No.]*IF(Table2[[#This Row],[Date]]=Table1[Date],1,0),1),0)</f>
        <v>53</v>
      </c>
      <c r="S61" s="2" cm="1">
        <f t="array" ref="S61">IFERROR(LARGE(_xlfn._xlws.FILTER(Table1[[F1]:[EN2]],IF(Table2[[#This Row],[F Line]]=Table1[[#Headers],[F1]:[EN2]],1,0))*Table1[No.]*IF(Table2[[#This Row],[Date]]=Table1[Date],1,0),2),0)</f>
        <v>23</v>
      </c>
      <c r="T61" s="2" cm="1">
        <f t="array" ref="T61">IFERROR(LARGE(_xlfn._xlws.FILTER(Table1[[F1]:[EN2]],IF(Table2[[#This Row],[F Line]]=Table1[[#Headers],[F1]:[EN2]],1,0))*Table1[No.]*IF(Table2[[#This Row],[Date]]=Table1[Date],1,0),3),0)</f>
        <v>12</v>
      </c>
      <c r="U61" s="2" cm="1">
        <f t="array" ref="U6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1" s="2" cm="1">
        <f t="array" ref="V6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2" spans="1:22" x14ac:dyDescent="0.3">
      <c r="A62">
        <v>2</v>
      </c>
      <c r="B62" t="s">
        <v>23</v>
      </c>
      <c r="C62">
        <v>23</v>
      </c>
      <c r="D62" t="s">
        <v>16</v>
      </c>
      <c r="E62">
        <v>66</v>
      </c>
      <c r="F62">
        <v>-1</v>
      </c>
      <c r="G62" t="s">
        <v>21</v>
      </c>
      <c r="H62" t="s">
        <v>22</v>
      </c>
      <c r="I62" t="s">
        <v>15</v>
      </c>
      <c r="J62" t="s">
        <v>15</v>
      </c>
      <c r="K62">
        <v>35</v>
      </c>
      <c r="M62" t="s">
        <v>19</v>
      </c>
      <c r="N62" s="1">
        <v>44481</v>
      </c>
      <c r="O62">
        <f t="shared" si="1"/>
        <v>61</v>
      </c>
      <c r="P62" cm="1">
        <f t="array" ref="P62">_xlfn.XLOOKUP(Table2[[#This Row],[Date]]&amp;Table2[[#This Row],[Period]],Table3[Date]&amp;Table3[Period],Table3[Coordinate])*Table2[[#This Row],[X]]</f>
        <v>66</v>
      </c>
      <c r="Q62" cm="1">
        <f t="array" ref="Q62">_xlfn.XLOOKUP(Table2[[#This Row],[Date]]&amp;Table2[[#This Row],[Period]],Table3[Date]&amp;Table3[Period],Table3[Coordinate])*Table2[[#This Row],[Y]]</f>
        <v>-1</v>
      </c>
      <c r="R62" s="2" cm="1">
        <f t="array" ref="R62">IFERROR(LARGE(_xlfn._xlws.FILTER(Table1[[F1]:[EN2]],IF(Table2[[#This Row],[F Line]]=Table1[[#Headers],[F1]:[EN2]],1,0))*Table1[No.]*IF(Table2[[#This Row],[Date]]=Table1[Date],1,0),1),0)</f>
        <v>53</v>
      </c>
      <c r="S62" s="2" cm="1">
        <f t="array" ref="S62">IFERROR(LARGE(_xlfn._xlws.FILTER(Table1[[F1]:[EN2]],IF(Table2[[#This Row],[F Line]]=Table1[[#Headers],[F1]:[EN2]],1,0))*Table1[No.]*IF(Table2[[#This Row],[Date]]=Table1[Date],1,0),2),0)</f>
        <v>23</v>
      </c>
      <c r="T62" s="2" cm="1">
        <f t="array" ref="T62">IFERROR(LARGE(_xlfn._xlws.FILTER(Table1[[F1]:[EN2]],IF(Table2[[#This Row],[F Line]]=Table1[[#Headers],[F1]:[EN2]],1,0))*Table1[No.]*IF(Table2[[#This Row],[Date]]=Table1[Date],1,0),3),0)</f>
        <v>12</v>
      </c>
      <c r="U62" s="2" cm="1">
        <f t="array" ref="U6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2" s="2" cm="1">
        <f t="array" ref="V6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3" spans="1:22" x14ac:dyDescent="0.3">
      <c r="A63">
        <v>2</v>
      </c>
      <c r="B63" t="s">
        <v>14</v>
      </c>
      <c r="C63" t="s">
        <v>15</v>
      </c>
      <c r="D63" t="s">
        <v>20</v>
      </c>
      <c r="E63">
        <v>-77</v>
      </c>
      <c r="F63">
        <v>-17</v>
      </c>
      <c r="G63" t="s">
        <v>25</v>
      </c>
      <c r="H63" t="s">
        <v>18</v>
      </c>
      <c r="I63" t="s">
        <v>15</v>
      </c>
      <c r="J63" t="s">
        <v>15</v>
      </c>
      <c r="K63">
        <v>35</v>
      </c>
      <c r="M63" t="s">
        <v>19</v>
      </c>
      <c r="N63" s="1">
        <v>44481</v>
      </c>
      <c r="O63">
        <f t="shared" si="1"/>
        <v>62</v>
      </c>
      <c r="P63" cm="1">
        <f t="array" ref="P63">_xlfn.XLOOKUP(Table2[[#This Row],[Date]]&amp;Table2[[#This Row],[Period]],Table3[Date]&amp;Table3[Period],Table3[Coordinate])*Table2[[#This Row],[X]]</f>
        <v>-77</v>
      </c>
      <c r="Q63" cm="1">
        <f t="array" ref="Q63">_xlfn.XLOOKUP(Table2[[#This Row],[Date]]&amp;Table2[[#This Row],[Period]],Table3[Date]&amp;Table3[Period],Table3[Coordinate])*Table2[[#This Row],[Y]]</f>
        <v>-17</v>
      </c>
      <c r="R63" s="2" cm="1">
        <f t="array" ref="R63">IFERROR(LARGE(_xlfn._xlws.FILTER(Table1[[F1]:[EN2]],IF(Table2[[#This Row],[F Line]]=Table1[[#Headers],[F1]:[EN2]],1,0))*Table1[No.]*IF(Table2[[#This Row],[Date]]=Table1[Date],1,0),1),0)</f>
        <v>37</v>
      </c>
      <c r="S63" s="2" cm="1">
        <f t="array" ref="S63">IFERROR(LARGE(_xlfn._xlws.FILTER(Table1[[F1]:[EN2]],IF(Table2[[#This Row],[F Line]]=Table1[[#Headers],[F1]:[EN2]],1,0))*Table1[No.]*IF(Table2[[#This Row],[Date]]=Table1[Date],1,0),2),0)</f>
        <v>11</v>
      </c>
      <c r="T63" s="2" cm="1">
        <f t="array" ref="T63">IFERROR(LARGE(_xlfn._xlws.FILTER(Table1[[F1]:[EN2]],IF(Table2[[#This Row],[F Line]]=Table1[[#Headers],[F1]:[EN2]],1,0))*Table1[No.]*IF(Table2[[#This Row],[Date]]=Table1[Date],1,0),3),0)</f>
        <v>10</v>
      </c>
      <c r="U63" s="2" cm="1">
        <f t="array" ref="U6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3" s="2" cm="1">
        <f t="array" ref="V6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64" spans="1:22" x14ac:dyDescent="0.3">
      <c r="A64">
        <v>2</v>
      </c>
      <c r="B64" t="s">
        <v>14</v>
      </c>
      <c r="C64" t="s">
        <v>15</v>
      </c>
      <c r="D64" t="s">
        <v>27</v>
      </c>
      <c r="E64">
        <v>-72</v>
      </c>
      <c r="F64">
        <v>5</v>
      </c>
      <c r="G64" t="s">
        <v>29</v>
      </c>
      <c r="H64" t="s">
        <v>15</v>
      </c>
      <c r="I64" t="s">
        <v>15</v>
      </c>
      <c r="J64" t="s">
        <v>15</v>
      </c>
      <c r="K64">
        <v>35</v>
      </c>
      <c r="M64" t="s">
        <v>30</v>
      </c>
      <c r="N64" s="1">
        <v>44481</v>
      </c>
      <c r="O64">
        <f t="shared" si="1"/>
        <v>63</v>
      </c>
      <c r="P64" cm="1">
        <f t="array" ref="P64">_xlfn.XLOOKUP(Table2[[#This Row],[Date]]&amp;Table2[[#This Row],[Period]],Table3[Date]&amp;Table3[Period],Table3[Coordinate])*Table2[[#This Row],[X]]</f>
        <v>-72</v>
      </c>
      <c r="Q64" cm="1">
        <f t="array" ref="Q64">_xlfn.XLOOKUP(Table2[[#This Row],[Date]]&amp;Table2[[#This Row],[Period]],Table3[Date]&amp;Table3[Period],Table3[Coordinate])*Table2[[#This Row],[Y]]</f>
        <v>5</v>
      </c>
      <c r="R64" s="2" cm="1">
        <f t="array" ref="R64">IFERROR(LARGE(_xlfn._xlws.FILTER(Table1[[F1]:[EN2]],IF(Table2[[#This Row],[F Line]]=Table1[[#Headers],[F1]:[EN2]],1,0))*Table1[No.]*IF(Table2[[#This Row],[Date]]=Table1[Date],1,0),1),0)</f>
        <v>53</v>
      </c>
      <c r="S64" s="2" cm="1">
        <f t="array" ref="S64">IFERROR(LARGE(_xlfn._xlws.FILTER(Table1[[F1]:[EN2]],IF(Table2[[#This Row],[F Line]]=Table1[[#Headers],[F1]:[EN2]],1,0))*Table1[No.]*IF(Table2[[#This Row],[Date]]=Table1[Date],1,0),2),0)</f>
        <v>23</v>
      </c>
      <c r="T64" s="2" cm="1">
        <f t="array" ref="T64">IFERROR(LARGE(_xlfn._xlws.FILTER(Table1[[F1]:[EN2]],IF(Table2[[#This Row],[F Line]]=Table1[[#Headers],[F1]:[EN2]],1,0))*Table1[No.]*IF(Table2[[#This Row],[Date]]=Table1[Date],1,0),3),0)</f>
        <v>8</v>
      </c>
      <c r="U64" s="2" cm="1">
        <f t="array" ref="U6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4" s="2" cm="1">
        <f t="array" ref="V6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65" spans="1:22" x14ac:dyDescent="0.3">
      <c r="A65">
        <v>2</v>
      </c>
      <c r="B65" t="s">
        <v>14</v>
      </c>
      <c r="C65" t="s">
        <v>15</v>
      </c>
      <c r="D65" t="s">
        <v>16</v>
      </c>
      <c r="E65">
        <v>-66</v>
      </c>
      <c r="F65">
        <v>2</v>
      </c>
      <c r="G65" t="s">
        <v>29</v>
      </c>
      <c r="H65" t="s">
        <v>15</v>
      </c>
      <c r="I65" t="s">
        <v>15</v>
      </c>
      <c r="J65" t="s">
        <v>15</v>
      </c>
      <c r="K65">
        <v>35</v>
      </c>
      <c r="M65" t="s">
        <v>30</v>
      </c>
      <c r="N65" s="1">
        <v>44481</v>
      </c>
      <c r="O65">
        <f t="shared" si="1"/>
        <v>64</v>
      </c>
      <c r="P65" cm="1">
        <f t="array" ref="P65">_xlfn.XLOOKUP(Table2[[#This Row],[Date]]&amp;Table2[[#This Row],[Period]],Table3[Date]&amp;Table3[Period],Table3[Coordinate])*Table2[[#This Row],[X]]</f>
        <v>-66</v>
      </c>
      <c r="Q65" cm="1">
        <f t="array" ref="Q65">_xlfn.XLOOKUP(Table2[[#This Row],[Date]]&amp;Table2[[#This Row],[Period]],Table3[Date]&amp;Table3[Period],Table3[Coordinate])*Table2[[#This Row],[Y]]</f>
        <v>2</v>
      </c>
      <c r="R65" s="2" cm="1">
        <f t="array" ref="R65">IFERROR(LARGE(_xlfn._xlws.FILTER(Table1[[F1]:[EN2]],IF(Table2[[#This Row],[F Line]]=Table1[[#Headers],[F1]:[EN2]],1,0))*Table1[No.]*IF(Table2[[#This Row],[Date]]=Table1[Date],1,0),1),0)</f>
        <v>53</v>
      </c>
      <c r="S65" s="2" cm="1">
        <f t="array" ref="S65">IFERROR(LARGE(_xlfn._xlws.FILTER(Table1[[F1]:[EN2]],IF(Table2[[#This Row],[F Line]]=Table1[[#Headers],[F1]:[EN2]],1,0))*Table1[No.]*IF(Table2[[#This Row],[Date]]=Table1[Date],1,0),2),0)</f>
        <v>23</v>
      </c>
      <c r="T65" s="2" cm="1">
        <f t="array" ref="T65">IFERROR(LARGE(_xlfn._xlws.FILTER(Table1[[F1]:[EN2]],IF(Table2[[#This Row],[F Line]]=Table1[[#Headers],[F1]:[EN2]],1,0))*Table1[No.]*IF(Table2[[#This Row],[Date]]=Table1[Date],1,0),3),0)</f>
        <v>8</v>
      </c>
      <c r="U65" s="2" cm="1">
        <f t="array" ref="U6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6</v>
      </c>
      <c r="V65" s="2" cm="1">
        <f t="array" ref="V6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66" spans="1:22" x14ac:dyDescent="0.3">
      <c r="A66">
        <v>2</v>
      </c>
      <c r="B66" t="s">
        <v>14</v>
      </c>
      <c r="C66" t="s">
        <v>15</v>
      </c>
      <c r="D66" t="s">
        <v>27</v>
      </c>
      <c r="E66">
        <v>-45</v>
      </c>
      <c r="F66">
        <v>31</v>
      </c>
      <c r="G66" t="s">
        <v>26</v>
      </c>
      <c r="H66" t="s">
        <v>22</v>
      </c>
      <c r="I66" t="s">
        <v>15</v>
      </c>
      <c r="J66" t="s">
        <v>15</v>
      </c>
      <c r="K66">
        <v>35</v>
      </c>
      <c r="M66" t="s">
        <v>19</v>
      </c>
      <c r="N66" s="1">
        <v>44481</v>
      </c>
      <c r="O66">
        <f t="shared" ref="O66:O97" si="2">ROW(O65)</f>
        <v>65</v>
      </c>
      <c r="P66" cm="1">
        <f t="array" ref="P66">_xlfn.XLOOKUP(Table2[[#This Row],[Date]]&amp;Table2[[#This Row],[Period]],Table3[Date]&amp;Table3[Period],Table3[Coordinate])*Table2[[#This Row],[X]]</f>
        <v>-45</v>
      </c>
      <c r="Q66" cm="1">
        <f t="array" ref="Q66">_xlfn.XLOOKUP(Table2[[#This Row],[Date]]&amp;Table2[[#This Row],[Period]],Table3[Date]&amp;Table3[Period],Table3[Coordinate])*Table2[[#This Row],[Y]]</f>
        <v>31</v>
      </c>
      <c r="R66" s="2" cm="1">
        <f t="array" ref="R66">IFERROR(LARGE(_xlfn._xlws.FILTER(Table1[[F1]:[EN2]],IF(Table2[[#This Row],[F Line]]=Table1[[#Headers],[F1]:[EN2]],1,0))*Table1[No.]*IF(Table2[[#This Row],[Date]]=Table1[Date],1,0),1),0)</f>
        <v>77</v>
      </c>
      <c r="S66" s="2" cm="1">
        <f t="array" ref="S66">IFERROR(LARGE(_xlfn._xlws.FILTER(Table1[[F1]:[EN2]],IF(Table2[[#This Row],[F Line]]=Table1[[#Headers],[F1]:[EN2]],1,0))*Table1[No.]*IF(Table2[[#This Row],[Date]]=Table1[Date],1,0),2),0)</f>
        <v>43</v>
      </c>
      <c r="T66" s="2" cm="1">
        <f t="array" ref="T66">IFERROR(LARGE(_xlfn._xlws.FILTER(Table1[[F1]:[EN2]],IF(Table2[[#This Row],[F Line]]=Table1[[#Headers],[F1]:[EN2]],1,0))*Table1[No.]*IF(Table2[[#This Row],[Date]]=Table1[Date],1,0),3),0)</f>
        <v>17</v>
      </c>
      <c r="U66" s="2" cm="1">
        <f t="array" ref="U6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6" s="2" cm="1">
        <f t="array" ref="V6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7" spans="1:22" x14ac:dyDescent="0.3">
      <c r="A67">
        <v>2</v>
      </c>
      <c r="B67" t="s">
        <v>14</v>
      </c>
      <c r="C67" t="s">
        <v>15</v>
      </c>
      <c r="D67" t="s">
        <v>16</v>
      </c>
      <c r="E67">
        <v>-77</v>
      </c>
      <c r="F67">
        <v>-2</v>
      </c>
      <c r="G67" t="s">
        <v>26</v>
      </c>
      <c r="H67" t="s">
        <v>22</v>
      </c>
      <c r="I67" t="s">
        <v>15</v>
      </c>
      <c r="J67" t="s">
        <v>15</v>
      </c>
      <c r="K67">
        <v>35</v>
      </c>
      <c r="M67" t="s">
        <v>19</v>
      </c>
      <c r="N67" s="1">
        <v>44481</v>
      </c>
      <c r="O67">
        <f t="shared" si="2"/>
        <v>66</v>
      </c>
      <c r="P67" cm="1">
        <f t="array" ref="P67">_xlfn.XLOOKUP(Table2[[#This Row],[Date]]&amp;Table2[[#This Row],[Period]],Table3[Date]&amp;Table3[Period],Table3[Coordinate])*Table2[[#This Row],[X]]</f>
        <v>-77</v>
      </c>
      <c r="Q67" cm="1">
        <f t="array" ref="Q67">_xlfn.XLOOKUP(Table2[[#This Row],[Date]]&amp;Table2[[#This Row],[Period]],Table3[Date]&amp;Table3[Period],Table3[Coordinate])*Table2[[#This Row],[Y]]</f>
        <v>-2</v>
      </c>
      <c r="R67" s="2" cm="1">
        <f t="array" ref="R67">IFERROR(LARGE(_xlfn._xlws.FILTER(Table1[[F1]:[EN2]],IF(Table2[[#This Row],[F Line]]=Table1[[#Headers],[F1]:[EN2]],1,0))*Table1[No.]*IF(Table2[[#This Row],[Date]]=Table1[Date],1,0),1),0)</f>
        <v>77</v>
      </c>
      <c r="S67" s="2" cm="1">
        <f t="array" ref="S67">IFERROR(LARGE(_xlfn._xlws.FILTER(Table1[[F1]:[EN2]],IF(Table2[[#This Row],[F Line]]=Table1[[#Headers],[F1]:[EN2]],1,0))*Table1[No.]*IF(Table2[[#This Row],[Date]]=Table1[Date],1,0),2),0)</f>
        <v>43</v>
      </c>
      <c r="T67" s="2" cm="1">
        <f t="array" ref="T67">IFERROR(LARGE(_xlfn._xlws.FILTER(Table1[[F1]:[EN2]],IF(Table2[[#This Row],[F Line]]=Table1[[#Headers],[F1]:[EN2]],1,0))*Table1[No.]*IF(Table2[[#This Row],[Date]]=Table1[Date],1,0),3),0)</f>
        <v>17</v>
      </c>
      <c r="U67" s="2" cm="1">
        <f t="array" ref="U6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67" s="2" cm="1">
        <f t="array" ref="V6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68" spans="1:22" x14ac:dyDescent="0.3">
      <c r="A68">
        <v>2</v>
      </c>
      <c r="B68" t="s">
        <v>14</v>
      </c>
      <c r="C68" t="s">
        <v>15</v>
      </c>
      <c r="D68" t="s">
        <v>16</v>
      </c>
      <c r="E68">
        <v>-81</v>
      </c>
      <c r="F68">
        <v>6</v>
      </c>
      <c r="G68" t="s">
        <v>26</v>
      </c>
      <c r="H68" t="s">
        <v>18</v>
      </c>
      <c r="I68" t="s">
        <v>15</v>
      </c>
      <c r="J68" t="s">
        <v>15</v>
      </c>
      <c r="K68">
        <v>35</v>
      </c>
      <c r="M68" t="s">
        <v>19</v>
      </c>
      <c r="N68" s="1">
        <v>44481</v>
      </c>
      <c r="O68">
        <f t="shared" si="2"/>
        <v>67</v>
      </c>
      <c r="P68" cm="1">
        <f t="array" ref="P68">_xlfn.XLOOKUP(Table2[[#This Row],[Date]]&amp;Table2[[#This Row],[Period]],Table3[Date]&amp;Table3[Period],Table3[Coordinate])*Table2[[#This Row],[X]]</f>
        <v>-81</v>
      </c>
      <c r="Q68" cm="1">
        <f t="array" ref="Q68">_xlfn.XLOOKUP(Table2[[#This Row],[Date]]&amp;Table2[[#This Row],[Period]],Table3[Date]&amp;Table3[Period],Table3[Coordinate])*Table2[[#This Row],[Y]]</f>
        <v>6</v>
      </c>
      <c r="R68" s="2" cm="1">
        <f t="array" ref="R68">IFERROR(LARGE(_xlfn._xlws.FILTER(Table1[[F1]:[EN2]],IF(Table2[[#This Row],[F Line]]=Table1[[#Headers],[F1]:[EN2]],1,0))*Table1[No.]*IF(Table2[[#This Row],[Date]]=Table1[Date],1,0),1),0)</f>
        <v>77</v>
      </c>
      <c r="S68" s="2" cm="1">
        <f t="array" ref="S68">IFERROR(LARGE(_xlfn._xlws.FILTER(Table1[[F1]:[EN2]],IF(Table2[[#This Row],[F Line]]=Table1[[#Headers],[F1]:[EN2]],1,0))*Table1[No.]*IF(Table2[[#This Row],[Date]]=Table1[Date],1,0),2),0)</f>
        <v>43</v>
      </c>
      <c r="T68" s="2" cm="1">
        <f t="array" ref="T68">IFERROR(LARGE(_xlfn._xlws.FILTER(Table1[[F1]:[EN2]],IF(Table2[[#This Row],[F Line]]=Table1[[#Headers],[F1]:[EN2]],1,0))*Table1[No.]*IF(Table2[[#This Row],[Date]]=Table1[Date],1,0),3),0)</f>
        <v>17</v>
      </c>
      <c r="U68" s="2" cm="1">
        <f t="array" ref="U6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8" s="2" cm="1">
        <f t="array" ref="V6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69" spans="1:22" x14ac:dyDescent="0.3">
      <c r="A69">
        <v>2</v>
      </c>
      <c r="B69" t="s">
        <v>14</v>
      </c>
      <c r="C69" t="s">
        <v>15</v>
      </c>
      <c r="D69" t="s">
        <v>20</v>
      </c>
      <c r="E69">
        <v>-78</v>
      </c>
      <c r="F69">
        <v>2</v>
      </c>
      <c r="G69" t="s">
        <v>26</v>
      </c>
      <c r="H69" t="s">
        <v>18</v>
      </c>
      <c r="I69" t="s">
        <v>15</v>
      </c>
      <c r="J69" t="s">
        <v>15</v>
      </c>
      <c r="K69">
        <v>35</v>
      </c>
      <c r="M69" t="s">
        <v>19</v>
      </c>
      <c r="N69" s="1">
        <v>44481</v>
      </c>
      <c r="O69">
        <f t="shared" si="2"/>
        <v>68</v>
      </c>
      <c r="P69" cm="1">
        <f t="array" ref="P69">_xlfn.XLOOKUP(Table2[[#This Row],[Date]]&amp;Table2[[#This Row],[Period]],Table3[Date]&amp;Table3[Period],Table3[Coordinate])*Table2[[#This Row],[X]]</f>
        <v>-78</v>
      </c>
      <c r="Q69" cm="1">
        <f t="array" ref="Q69">_xlfn.XLOOKUP(Table2[[#This Row],[Date]]&amp;Table2[[#This Row],[Period]],Table3[Date]&amp;Table3[Period],Table3[Coordinate])*Table2[[#This Row],[Y]]</f>
        <v>2</v>
      </c>
      <c r="R69" s="2" cm="1">
        <f t="array" ref="R69">IFERROR(LARGE(_xlfn._xlws.FILTER(Table1[[F1]:[EN2]],IF(Table2[[#This Row],[F Line]]=Table1[[#Headers],[F1]:[EN2]],1,0))*Table1[No.]*IF(Table2[[#This Row],[Date]]=Table1[Date],1,0),1),0)</f>
        <v>77</v>
      </c>
      <c r="S69" s="2" cm="1">
        <f t="array" ref="S69">IFERROR(LARGE(_xlfn._xlws.FILTER(Table1[[F1]:[EN2]],IF(Table2[[#This Row],[F Line]]=Table1[[#Headers],[F1]:[EN2]],1,0))*Table1[No.]*IF(Table2[[#This Row],[Date]]=Table1[Date],1,0),2),0)</f>
        <v>43</v>
      </c>
      <c r="T69" s="2" cm="1">
        <f t="array" ref="T69">IFERROR(LARGE(_xlfn._xlws.FILTER(Table1[[F1]:[EN2]],IF(Table2[[#This Row],[F Line]]=Table1[[#Headers],[F1]:[EN2]],1,0))*Table1[No.]*IF(Table2[[#This Row],[Date]]=Table1[Date],1,0),3),0)</f>
        <v>17</v>
      </c>
      <c r="U69" s="2" cm="1">
        <f t="array" ref="U6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69" s="2" cm="1">
        <f t="array" ref="V6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70" spans="1:22" x14ac:dyDescent="0.3">
      <c r="A70">
        <v>2</v>
      </c>
      <c r="B70" t="s">
        <v>14</v>
      </c>
      <c r="C70" t="s">
        <v>15</v>
      </c>
      <c r="D70" t="s">
        <v>16</v>
      </c>
      <c r="E70">
        <v>-53</v>
      </c>
      <c r="F70">
        <v>-19</v>
      </c>
      <c r="G70" t="s">
        <v>17</v>
      </c>
      <c r="H70" t="s">
        <v>24</v>
      </c>
      <c r="I70" t="s">
        <v>15</v>
      </c>
      <c r="J70" t="s">
        <v>15</v>
      </c>
      <c r="K70">
        <v>35</v>
      </c>
      <c r="M70" t="s">
        <v>19</v>
      </c>
      <c r="N70" s="1">
        <v>44481</v>
      </c>
      <c r="O70">
        <f t="shared" si="2"/>
        <v>69</v>
      </c>
      <c r="P70" cm="1">
        <f t="array" ref="P70">_xlfn.XLOOKUP(Table2[[#This Row],[Date]]&amp;Table2[[#This Row],[Period]],Table3[Date]&amp;Table3[Period],Table3[Coordinate])*Table2[[#This Row],[X]]</f>
        <v>-53</v>
      </c>
      <c r="Q70" cm="1">
        <f t="array" ref="Q70">_xlfn.XLOOKUP(Table2[[#This Row],[Date]]&amp;Table2[[#This Row],[Period]],Table3[Date]&amp;Table3[Period],Table3[Coordinate])*Table2[[#This Row],[Y]]</f>
        <v>-19</v>
      </c>
      <c r="R70" s="2" cm="1">
        <f t="array" ref="R70">IFERROR(LARGE(_xlfn._xlws.FILTER(Table1[[F1]:[EN2]],IF(Table2[[#This Row],[F Line]]=Table1[[#Headers],[F1]:[EN2]],1,0))*Table1[No.]*IF(Table2[[#This Row],[Date]]=Table1[Date],1,0),1),0)</f>
        <v>71</v>
      </c>
      <c r="S70" s="2" cm="1">
        <f t="array" ref="S70">IFERROR(LARGE(_xlfn._xlws.FILTER(Table1[[F1]:[EN2]],IF(Table2[[#This Row],[F Line]]=Table1[[#Headers],[F1]:[EN2]],1,0))*Table1[No.]*IF(Table2[[#This Row],[Date]]=Table1[Date],1,0),2),0)</f>
        <v>24</v>
      </c>
      <c r="T70" s="2" cm="1">
        <f t="array" ref="T70">IFERROR(LARGE(_xlfn._xlws.FILTER(Table1[[F1]:[EN2]],IF(Table2[[#This Row],[F Line]]=Table1[[#Headers],[F1]:[EN2]],1,0))*Table1[No.]*IF(Table2[[#This Row],[Date]]=Table1[Date],1,0),3),0)</f>
        <v>16</v>
      </c>
      <c r="U70" s="2" cm="1">
        <f t="array" ref="U7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0" s="2" cm="1">
        <f t="array" ref="V7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71" spans="1:22" x14ac:dyDescent="0.3">
      <c r="A71">
        <v>2</v>
      </c>
      <c r="B71" t="s">
        <v>14</v>
      </c>
      <c r="C71" t="s">
        <v>15</v>
      </c>
      <c r="D71" t="s">
        <v>20</v>
      </c>
      <c r="E71">
        <v>-77</v>
      </c>
      <c r="F71">
        <v>7</v>
      </c>
      <c r="G71" t="s">
        <v>31</v>
      </c>
      <c r="H71" t="s">
        <v>15</v>
      </c>
      <c r="I71" t="s">
        <v>15</v>
      </c>
      <c r="J71" t="s">
        <v>15</v>
      </c>
      <c r="K71">
        <v>35</v>
      </c>
      <c r="M71" t="s">
        <v>32</v>
      </c>
      <c r="N71" s="1">
        <v>44481</v>
      </c>
      <c r="O71">
        <f t="shared" si="2"/>
        <v>70</v>
      </c>
      <c r="P71" cm="1">
        <f t="array" ref="P71">_xlfn.XLOOKUP(Table2[[#This Row],[Date]]&amp;Table2[[#This Row],[Period]],Table3[Date]&amp;Table3[Period],Table3[Coordinate])*Table2[[#This Row],[X]]</f>
        <v>-77</v>
      </c>
      <c r="Q71" cm="1">
        <f t="array" ref="Q71">_xlfn.XLOOKUP(Table2[[#This Row],[Date]]&amp;Table2[[#This Row],[Period]],Table3[Date]&amp;Table3[Period],Table3[Coordinate])*Table2[[#This Row],[Y]]</f>
        <v>7</v>
      </c>
      <c r="R71" s="2" cm="1">
        <f t="array" ref="R71">IFERROR(LARGE(_xlfn._xlws.FILTER(Table1[[F1]:[EN2]],IF(Table2[[#This Row],[F Line]]=Table1[[#Headers],[F1]:[EN2]],1,0))*Table1[No.]*IF(Table2[[#This Row],[Date]]=Table1[Date],1,0),1),0)</f>
        <v>77</v>
      </c>
      <c r="S71" s="2" cm="1">
        <f t="array" ref="S71">IFERROR(LARGE(_xlfn._xlws.FILTER(Table1[[F1]:[EN2]],IF(Table2[[#This Row],[F Line]]=Table1[[#Headers],[F1]:[EN2]],1,0))*Table1[No.]*IF(Table2[[#This Row],[Date]]=Table1[Date],1,0),2),0)</f>
        <v>71</v>
      </c>
      <c r="T71" s="2" cm="1">
        <f t="array" ref="T71">IFERROR(LARGE(_xlfn._xlws.FILTER(Table1[[F1]:[EN2]],IF(Table2[[#This Row],[F Line]]=Table1[[#Headers],[F1]:[EN2]],1,0))*Table1[No.]*IF(Table2[[#This Row],[Date]]=Table1[Date],1,0),3),0)</f>
        <v>58</v>
      </c>
      <c r="U71" s="2" cm="1">
        <f t="array" ref="U7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17</v>
      </c>
      <c r="V71" s="2" cm="1">
        <f t="array" ref="V7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16</v>
      </c>
    </row>
    <row r="72" spans="1:22" x14ac:dyDescent="0.3">
      <c r="A72">
        <v>2</v>
      </c>
      <c r="B72" t="s">
        <v>23</v>
      </c>
      <c r="C72">
        <v>71</v>
      </c>
      <c r="D72" t="s">
        <v>20</v>
      </c>
      <c r="E72">
        <v>79</v>
      </c>
      <c r="F72">
        <v>0</v>
      </c>
      <c r="G72" t="s">
        <v>33</v>
      </c>
      <c r="H72" t="s">
        <v>15</v>
      </c>
      <c r="I72" t="s">
        <v>15</v>
      </c>
      <c r="J72" t="s">
        <v>15</v>
      </c>
      <c r="K72">
        <v>35</v>
      </c>
      <c r="M72" t="s">
        <v>32</v>
      </c>
      <c r="N72" s="1">
        <v>44481</v>
      </c>
      <c r="O72">
        <f t="shared" si="2"/>
        <v>71</v>
      </c>
      <c r="P72" cm="1">
        <f t="array" ref="P72">_xlfn.XLOOKUP(Table2[[#This Row],[Date]]&amp;Table2[[#This Row],[Period]],Table3[Date]&amp;Table3[Period],Table3[Coordinate])*Table2[[#This Row],[X]]</f>
        <v>79</v>
      </c>
      <c r="Q72" cm="1">
        <f t="array" ref="Q72">_xlfn.XLOOKUP(Table2[[#This Row],[Date]]&amp;Table2[[#This Row],[Period]],Table3[Date]&amp;Table3[Period],Table3[Coordinate])*Table2[[#This Row],[Y]]</f>
        <v>0</v>
      </c>
      <c r="R72" s="2" cm="1">
        <f t="array" ref="R72">IFERROR(LARGE(_xlfn._xlws.FILTER(Table1[[F1]:[EN2]],IF(Table2[[#This Row],[F Line]]=Table1[[#Headers],[F1]:[EN2]],1,0))*Table1[No.]*IF(Table2[[#This Row],[Date]]=Table1[Date],1,0),1),0)</f>
        <v>71</v>
      </c>
      <c r="S72" s="2" cm="1">
        <f t="array" ref="S72">IFERROR(LARGE(_xlfn._xlws.FILTER(Table1[[F1]:[EN2]],IF(Table2[[#This Row],[F Line]]=Table1[[#Headers],[F1]:[EN2]],1,0))*Table1[No.]*IF(Table2[[#This Row],[Date]]=Table1[Date],1,0),2),0)</f>
        <v>43</v>
      </c>
      <c r="T72" s="2" cm="1">
        <f t="array" ref="T72">IFERROR(LARGE(_xlfn._xlws.FILTER(Table1[[F1]:[EN2]],IF(Table2[[#This Row],[F Line]]=Table1[[#Headers],[F1]:[EN2]],1,0))*Table1[No.]*IF(Table2[[#This Row],[Date]]=Table1[Date],1,0),3),0)</f>
        <v>28</v>
      </c>
      <c r="U72" s="2" cm="1">
        <f t="array" ref="U7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10</v>
      </c>
      <c r="V72" s="2" cm="1">
        <f t="array" ref="V7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73" spans="1:22" x14ac:dyDescent="0.3">
      <c r="A73">
        <v>2</v>
      </c>
      <c r="B73" t="s">
        <v>23</v>
      </c>
      <c r="C73">
        <v>53</v>
      </c>
      <c r="D73" t="s">
        <v>16</v>
      </c>
      <c r="E73">
        <v>80</v>
      </c>
      <c r="F73">
        <v>12</v>
      </c>
      <c r="G73" t="s">
        <v>21</v>
      </c>
      <c r="H73" t="s">
        <v>24</v>
      </c>
      <c r="I73" t="s">
        <v>15</v>
      </c>
      <c r="J73" t="s">
        <v>15</v>
      </c>
      <c r="K73">
        <v>35</v>
      </c>
      <c r="M73" t="s">
        <v>19</v>
      </c>
      <c r="N73" s="1">
        <v>44481</v>
      </c>
      <c r="O73">
        <f t="shared" si="2"/>
        <v>72</v>
      </c>
      <c r="P73" cm="1">
        <f t="array" ref="P73">_xlfn.XLOOKUP(Table2[[#This Row],[Date]]&amp;Table2[[#This Row],[Period]],Table3[Date]&amp;Table3[Period],Table3[Coordinate])*Table2[[#This Row],[X]]</f>
        <v>80</v>
      </c>
      <c r="Q73" cm="1">
        <f t="array" ref="Q73">_xlfn.XLOOKUP(Table2[[#This Row],[Date]]&amp;Table2[[#This Row],[Period]],Table3[Date]&amp;Table3[Period],Table3[Coordinate])*Table2[[#This Row],[Y]]</f>
        <v>12</v>
      </c>
      <c r="R73" s="2" cm="1">
        <f t="array" ref="R73">IFERROR(LARGE(_xlfn._xlws.FILTER(Table1[[F1]:[EN2]],IF(Table2[[#This Row],[F Line]]=Table1[[#Headers],[F1]:[EN2]],1,0))*Table1[No.]*IF(Table2[[#This Row],[Date]]=Table1[Date],1,0),1),0)</f>
        <v>53</v>
      </c>
      <c r="S73" s="2" cm="1">
        <f t="array" ref="S73">IFERROR(LARGE(_xlfn._xlws.FILTER(Table1[[F1]:[EN2]],IF(Table2[[#This Row],[F Line]]=Table1[[#Headers],[F1]:[EN2]],1,0))*Table1[No.]*IF(Table2[[#This Row],[Date]]=Table1[Date],1,0),2),0)</f>
        <v>23</v>
      </c>
      <c r="T73" s="2" cm="1">
        <f t="array" ref="T73">IFERROR(LARGE(_xlfn._xlws.FILTER(Table1[[F1]:[EN2]],IF(Table2[[#This Row],[F Line]]=Table1[[#Headers],[F1]:[EN2]],1,0))*Table1[No.]*IF(Table2[[#This Row],[Date]]=Table1[Date],1,0),3),0)</f>
        <v>12</v>
      </c>
      <c r="U73" s="2" cm="1">
        <f t="array" ref="U7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73" s="2" cm="1">
        <f t="array" ref="V7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74" spans="1:22" x14ac:dyDescent="0.3">
      <c r="A74">
        <v>2</v>
      </c>
      <c r="B74" t="s">
        <v>14</v>
      </c>
      <c r="C74" t="s">
        <v>15</v>
      </c>
      <c r="D74" t="s">
        <v>20</v>
      </c>
      <c r="E74">
        <v>-77</v>
      </c>
      <c r="F74">
        <v>-1</v>
      </c>
      <c r="G74" t="s">
        <v>21</v>
      </c>
      <c r="H74" t="s">
        <v>22</v>
      </c>
      <c r="I74" t="s">
        <v>15</v>
      </c>
      <c r="J74" t="s">
        <v>15</v>
      </c>
      <c r="K74">
        <v>35</v>
      </c>
      <c r="M74" t="s">
        <v>19</v>
      </c>
      <c r="N74" s="1">
        <v>44481</v>
      </c>
      <c r="O74">
        <f t="shared" si="2"/>
        <v>73</v>
      </c>
      <c r="P74" cm="1">
        <f t="array" ref="P74">_xlfn.XLOOKUP(Table2[[#This Row],[Date]]&amp;Table2[[#This Row],[Period]],Table3[Date]&amp;Table3[Period],Table3[Coordinate])*Table2[[#This Row],[X]]</f>
        <v>-77</v>
      </c>
      <c r="Q74" cm="1">
        <f t="array" ref="Q74">_xlfn.XLOOKUP(Table2[[#This Row],[Date]]&amp;Table2[[#This Row],[Period]],Table3[Date]&amp;Table3[Period],Table3[Coordinate])*Table2[[#This Row],[Y]]</f>
        <v>-1</v>
      </c>
      <c r="R74" s="2" cm="1">
        <f t="array" ref="R74">IFERROR(LARGE(_xlfn._xlws.FILTER(Table1[[F1]:[EN2]],IF(Table2[[#This Row],[F Line]]=Table1[[#Headers],[F1]:[EN2]],1,0))*Table1[No.]*IF(Table2[[#This Row],[Date]]=Table1[Date],1,0),1),0)</f>
        <v>53</v>
      </c>
      <c r="S74" s="2" cm="1">
        <f t="array" ref="S74">IFERROR(LARGE(_xlfn._xlws.FILTER(Table1[[F1]:[EN2]],IF(Table2[[#This Row],[F Line]]=Table1[[#Headers],[F1]:[EN2]],1,0))*Table1[No.]*IF(Table2[[#This Row],[Date]]=Table1[Date],1,0),2),0)</f>
        <v>23</v>
      </c>
      <c r="T74" s="2" cm="1">
        <f t="array" ref="T74">IFERROR(LARGE(_xlfn._xlws.FILTER(Table1[[F1]:[EN2]],IF(Table2[[#This Row],[F Line]]=Table1[[#Headers],[F1]:[EN2]],1,0))*Table1[No.]*IF(Table2[[#This Row],[Date]]=Table1[Date],1,0),3),0)</f>
        <v>12</v>
      </c>
      <c r="U74" s="2" cm="1">
        <f t="array" ref="U7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4" s="2" cm="1">
        <f t="array" ref="V7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5" spans="1:22" x14ac:dyDescent="0.3">
      <c r="A75">
        <v>2</v>
      </c>
      <c r="B75" t="s">
        <v>23</v>
      </c>
      <c r="C75">
        <v>8</v>
      </c>
      <c r="D75" t="s">
        <v>16</v>
      </c>
      <c r="E75">
        <v>30</v>
      </c>
      <c r="F75">
        <v>27</v>
      </c>
      <c r="G75" t="s">
        <v>26</v>
      </c>
      <c r="H75" t="s">
        <v>22</v>
      </c>
      <c r="I75" t="s">
        <v>15</v>
      </c>
      <c r="J75" t="s">
        <v>15</v>
      </c>
      <c r="K75">
        <v>35</v>
      </c>
      <c r="M75" t="s">
        <v>19</v>
      </c>
      <c r="N75" s="1">
        <v>44481</v>
      </c>
      <c r="O75">
        <f t="shared" si="2"/>
        <v>74</v>
      </c>
      <c r="P75" cm="1">
        <f t="array" ref="P75">_xlfn.XLOOKUP(Table2[[#This Row],[Date]]&amp;Table2[[#This Row],[Period]],Table3[Date]&amp;Table3[Period],Table3[Coordinate])*Table2[[#This Row],[X]]</f>
        <v>30</v>
      </c>
      <c r="Q75" cm="1">
        <f t="array" ref="Q75">_xlfn.XLOOKUP(Table2[[#This Row],[Date]]&amp;Table2[[#This Row],[Period]],Table3[Date]&amp;Table3[Period],Table3[Coordinate])*Table2[[#This Row],[Y]]</f>
        <v>27</v>
      </c>
      <c r="R75" s="2" cm="1">
        <f t="array" ref="R75">IFERROR(LARGE(_xlfn._xlws.FILTER(Table1[[F1]:[EN2]],IF(Table2[[#This Row],[F Line]]=Table1[[#Headers],[F1]:[EN2]],1,0))*Table1[No.]*IF(Table2[[#This Row],[Date]]=Table1[Date],1,0),1),0)</f>
        <v>77</v>
      </c>
      <c r="S75" s="2" cm="1">
        <f t="array" ref="S75">IFERROR(LARGE(_xlfn._xlws.FILTER(Table1[[F1]:[EN2]],IF(Table2[[#This Row],[F Line]]=Table1[[#Headers],[F1]:[EN2]],1,0))*Table1[No.]*IF(Table2[[#This Row],[Date]]=Table1[Date],1,0),2),0)</f>
        <v>43</v>
      </c>
      <c r="T75" s="2" cm="1">
        <f t="array" ref="T75">IFERROR(LARGE(_xlfn._xlws.FILTER(Table1[[F1]:[EN2]],IF(Table2[[#This Row],[F Line]]=Table1[[#Headers],[F1]:[EN2]],1,0))*Table1[No.]*IF(Table2[[#This Row],[Date]]=Table1[Date],1,0),3),0)</f>
        <v>17</v>
      </c>
      <c r="U75" s="2" cm="1">
        <f t="array" ref="U7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5" s="2" cm="1">
        <f t="array" ref="V7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6" spans="1:22" x14ac:dyDescent="0.3">
      <c r="A76">
        <v>3</v>
      </c>
      <c r="B76" t="s">
        <v>14</v>
      </c>
      <c r="C76" t="s">
        <v>15</v>
      </c>
      <c r="D76" t="s">
        <v>16</v>
      </c>
      <c r="E76">
        <v>-74</v>
      </c>
      <c r="F76">
        <v>20</v>
      </c>
      <c r="G76" t="s">
        <v>26</v>
      </c>
      <c r="H76" t="s">
        <v>22</v>
      </c>
      <c r="I76" t="s">
        <v>15</v>
      </c>
      <c r="J76" t="s">
        <v>15</v>
      </c>
      <c r="K76">
        <v>35</v>
      </c>
      <c r="M76" t="s">
        <v>19</v>
      </c>
      <c r="N76" s="1">
        <v>44481</v>
      </c>
      <c r="O76">
        <f t="shared" si="2"/>
        <v>75</v>
      </c>
      <c r="P76" cm="1">
        <f t="array" ref="P76">_xlfn.XLOOKUP(Table2[[#This Row],[Date]]&amp;Table2[[#This Row],[Period]],Table3[Date]&amp;Table3[Period],Table3[Coordinate])*Table2[[#This Row],[X]]</f>
        <v>-74</v>
      </c>
      <c r="Q76" cm="1">
        <f t="array" ref="Q76">_xlfn.XLOOKUP(Table2[[#This Row],[Date]]&amp;Table2[[#This Row],[Period]],Table3[Date]&amp;Table3[Period],Table3[Coordinate])*Table2[[#This Row],[Y]]</f>
        <v>20</v>
      </c>
      <c r="R76" s="2" cm="1">
        <f t="array" ref="R76">IFERROR(LARGE(_xlfn._xlws.FILTER(Table1[[F1]:[EN2]],IF(Table2[[#This Row],[F Line]]=Table1[[#Headers],[F1]:[EN2]],1,0))*Table1[No.]*IF(Table2[[#This Row],[Date]]=Table1[Date],1,0),1),0)</f>
        <v>77</v>
      </c>
      <c r="S76" s="2" cm="1">
        <f t="array" ref="S76">IFERROR(LARGE(_xlfn._xlws.FILTER(Table1[[F1]:[EN2]],IF(Table2[[#This Row],[F Line]]=Table1[[#Headers],[F1]:[EN2]],1,0))*Table1[No.]*IF(Table2[[#This Row],[Date]]=Table1[Date],1,0),2),0)</f>
        <v>43</v>
      </c>
      <c r="T76" s="2" cm="1">
        <f t="array" ref="T76">IFERROR(LARGE(_xlfn._xlws.FILTER(Table1[[F1]:[EN2]],IF(Table2[[#This Row],[F Line]]=Table1[[#Headers],[F1]:[EN2]],1,0))*Table1[No.]*IF(Table2[[#This Row],[Date]]=Table1[Date],1,0),3),0)</f>
        <v>17</v>
      </c>
      <c r="U76" s="2" cm="1">
        <f t="array" ref="U7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6" s="2" cm="1">
        <f t="array" ref="V7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7" spans="1:22" x14ac:dyDescent="0.3">
      <c r="A77">
        <v>3</v>
      </c>
      <c r="B77" t="s">
        <v>14</v>
      </c>
      <c r="C77" t="s">
        <v>15</v>
      </c>
      <c r="D77" t="s">
        <v>27</v>
      </c>
      <c r="E77">
        <v>-39</v>
      </c>
      <c r="F77">
        <v>-21</v>
      </c>
      <c r="G77" t="s">
        <v>26</v>
      </c>
      <c r="H77" t="s">
        <v>22</v>
      </c>
      <c r="I77" t="s">
        <v>15</v>
      </c>
      <c r="J77" t="s">
        <v>15</v>
      </c>
      <c r="K77">
        <v>35</v>
      </c>
      <c r="M77" t="s">
        <v>19</v>
      </c>
      <c r="N77" s="1">
        <v>44481</v>
      </c>
      <c r="O77">
        <f t="shared" si="2"/>
        <v>76</v>
      </c>
      <c r="P77" cm="1">
        <f t="array" ref="P77">_xlfn.XLOOKUP(Table2[[#This Row],[Date]]&amp;Table2[[#This Row],[Period]],Table3[Date]&amp;Table3[Period],Table3[Coordinate])*Table2[[#This Row],[X]]</f>
        <v>-39</v>
      </c>
      <c r="Q77" cm="1">
        <f t="array" ref="Q77">_xlfn.XLOOKUP(Table2[[#This Row],[Date]]&amp;Table2[[#This Row],[Period]],Table3[Date]&amp;Table3[Period],Table3[Coordinate])*Table2[[#This Row],[Y]]</f>
        <v>-21</v>
      </c>
      <c r="R77" s="2" cm="1">
        <f t="array" ref="R77">IFERROR(LARGE(_xlfn._xlws.FILTER(Table1[[F1]:[EN2]],IF(Table2[[#This Row],[F Line]]=Table1[[#Headers],[F1]:[EN2]],1,0))*Table1[No.]*IF(Table2[[#This Row],[Date]]=Table1[Date],1,0),1),0)</f>
        <v>77</v>
      </c>
      <c r="S77" s="2" cm="1">
        <f t="array" ref="S77">IFERROR(LARGE(_xlfn._xlws.FILTER(Table1[[F1]:[EN2]],IF(Table2[[#This Row],[F Line]]=Table1[[#Headers],[F1]:[EN2]],1,0))*Table1[No.]*IF(Table2[[#This Row],[Date]]=Table1[Date],1,0),2),0)</f>
        <v>43</v>
      </c>
      <c r="T77" s="2" cm="1">
        <f t="array" ref="T77">IFERROR(LARGE(_xlfn._xlws.FILTER(Table1[[F1]:[EN2]],IF(Table2[[#This Row],[F Line]]=Table1[[#Headers],[F1]:[EN2]],1,0))*Table1[No.]*IF(Table2[[#This Row],[Date]]=Table1[Date],1,0),3),0)</f>
        <v>17</v>
      </c>
      <c r="U77" s="2" cm="1">
        <f t="array" ref="U7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77" s="2" cm="1">
        <f t="array" ref="V7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78" spans="1:22" x14ac:dyDescent="0.3">
      <c r="A78">
        <v>3</v>
      </c>
      <c r="B78" t="s">
        <v>14</v>
      </c>
      <c r="C78" t="s">
        <v>15</v>
      </c>
      <c r="D78" t="s">
        <v>16</v>
      </c>
      <c r="E78">
        <v>-48</v>
      </c>
      <c r="F78">
        <v>33</v>
      </c>
      <c r="G78" t="s">
        <v>21</v>
      </c>
      <c r="H78" t="s">
        <v>18</v>
      </c>
      <c r="I78" t="s">
        <v>15</v>
      </c>
      <c r="J78" t="s">
        <v>15</v>
      </c>
      <c r="K78">
        <v>35</v>
      </c>
      <c r="M78" t="s">
        <v>19</v>
      </c>
      <c r="N78" s="1">
        <v>44481</v>
      </c>
      <c r="O78">
        <f t="shared" si="2"/>
        <v>77</v>
      </c>
      <c r="P78" cm="1">
        <f t="array" ref="P78">_xlfn.XLOOKUP(Table2[[#This Row],[Date]]&amp;Table2[[#This Row],[Period]],Table3[Date]&amp;Table3[Period],Table3[Coordinate])*Table2[[#This Row],[X]]</f>
        <v>-48</v>
      </c>
      <c r="Q78" cm="1">
        <f t="array" ref="Q78">_xlfn.XLOOKUP(Table2[[#This Row],[Date]]&amp;Table2[[#This Row],[Period]],Table3[Date]&amp;Table3[Period],Table3[Coordinate])*Table2[[#This Row],[Y]]</f>
        <v>33</v>
      </c>
      <c r="R78" s="2" cm="1">
        <f t="array" ref="R78">IFERROR(LARGE(_xlfn._xlws.FILTER(Table1[[F1]:[EN2]],IF(Table2[[#This Row],[F Line]]=Table1[[#Headers],[F1]:[EN2]],1,0))*Table1[No.]*IF(Table2[[#This Row],[Date]]=Table1[Date],1,0),1),0)</f>
        <v>53</v>
      </c>
      <c r="S78" s="2" cm="1">
        <f t="array" ref="S78">IFERROR(LARGE(_xlfn._xlws.FILTER(Table1[[F1]:[EN2]],IF(Table2[[#This Row],[F Line]]=Table1[[#Headers],[F1]:[EN2]],1,0))*Table1[No.]*IF(Table2[[#This Row],[Date]]=Table1[Date],1,0),2),0)</f>
        <v>23</v>
      </c>
      <c r="T78" s="2" cm="1">
        <f t="array" ref="T78">IFERROR(LARGE(_xlfn._xlws.FILTER(Table1[[F1]:[EN2]],IF(Table2[[#This Row],[F Line]]=Table1[[#Headers],[F1]:[EN2]],1,0))*Table1[No.]*IF(Table2[[#This Row],[Date]]=Table1[Date],1,0),3),0)</f>
        <v>12</v>
      </c>
      <c r="U78" s="2" cm="1">
        <f t="array" ref="U7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8" s="2" cm="1">
        <f t="array" ref="V7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79" spans="1:22" x14ac:dyDescent="0.3">
      <c r="A79">
        <v>3</v>
      </c>
      <c r="B79" t="s">
        <v>23</v>
      </c>
      <c r="C79">
        <v>53</v>
      </c>
      <c r="D79" t="s">
        <v>16</v>
      </c>
      <c r="E79">
        <v>53</v>
      </c>
      <c r="F79">
        <v>-5</v>
      </c>
      <c r="G79" t="s">
        <v>21</v>
      </c>
      <c r="H79" t="s">
        <v>18</v>
      </c>
      <c r="I79" t="s">
        <v>15</v>
      </c>
      <c r="J79" t="s">
        <v>15</v>
      </c>
      <c r="K79">
        <v>35</v>
      </c>
      <c r="M79" t="s">
        <v>19</v>
      </c>
      <c r="N79" s="1">
        <v>44481</v>
      </c>
      <c r="O79">
        <f t="shared" si="2"/>
        <v>78</v>
      </c>
      <c r="P79" cm="1">
        <f t="array" ref="P79">_xlfn.XLOOKUP(Table2[[#This Row],[Date]]&amp;Table2[[#This Row],[Period]],Table3[Date]&amp;Table3[Period],Table3[Coordinate])*Table2[[#This Row],[X]]</f>
        <v>53</v>
      </c>
      <c r="Q79" cm="1">
        <f t="array" ref="Q79">_xlfn.XLOOKUP(Table2[[#This Row],[Date]]&amp;Table2[[#This Row],[Period]],Table3[Date]&amp;Table3[Period],Table3[Coordinate])*Table2[[#This Row],[Y]]</f>
        <v>-5</v>
      </c>
      <c r="R79" s="2" cm="1">
        <f t="array" ref="R79">IFERROR(LARGE(_xlfn._xlws.FILTER(Table1[[F1]:[EN2]],IF(Table2[[#This Row],[F Line]]=Table1[[#Headers],[F1]:[EN2]],1,0))*Table1[No.]*IF(Table2[[#This Row],[Date]]=Table1[Date],1,0),1),0)</f>
        <v>53</v>
      </c>
      <c r="S79" s="2" cm="1">
        <f t="array" ref="S79">IFERROR(LARGE(_xlfn._xlws.FILTER(Table1[[F1]:[EN2]],IF(Table2[[#This Row],[F Line]]=Table1[[#Headers],[F1]:[EN2]],1,0))*Table1[No.]*IF(Table2[[#This Row],[Date]]=Table1[Date],1,0),2),0)</f>
        <v>23</v>
      </c>
      <c r="T79" s="2" cm="1">
        <f t="array" ref="T79">IFERROR(LARGE(_xlfn._xlws.FILTER(Table1[[F1]:[EN2]],IF(Table2[[#This Row],[F Line]]=Table1[[#Headers],[F1]:[EN2]],1,0))*Table1[No.]*IF(Table2[[#This Row],[Date]]=Table1[Date],1,0),3),0)</f>
        <v>12</v>
      </c>
      <c r="U79" s="2" cm="1">
        <f t="array" ref="U7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79" s="2" cm="1">
        <f t="array" ref="V7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80" spans="1:22" x14ac:dyDescent="0.3">
      <c r="A80">
        <v>3</v>
      </c>
      <c r="B80" t="s">
        <v>23</v>
      </c>
      <c r="C80">
        <v>2</v>
      </c>
      <c r="D80" t="s">
        <v>16</v>
      </c>
      <c r="E80">
        <v>42</v>
      </c>
      <c r="F80">
        <v>-30</v>
      </c>
      <c r="G80" t="s">
        <v>17</v>
      </c>
      <c r="H80" t="s">
        <v>24</v>
      </c>
      <c r="I80" t="s">
        <v>15</v>
      </c>
      <c r="J80" t="s">
        <v>15</v>
      </c>
      <c r="K80">
        <v>35</v>
      </c>
      <c r="M80" t="s">
        <v>19</v>
      </c>
      <c r="N80" s="1">
        <v>44481</v>
      </c>
      <c r="O80">
        <f t="shared" si="2"/>
        <v>79</v>
      </c>
      <c r="P80" cm="1">
        <f t="array" ref="P80">_xlfn.XLOOKUP(Table2[[#This Row],[Date]]&amp;Table2[[#This Row],[Period]],Table3[Date]&amp;Table3[Period],Table3[Coordinate])*Table2[[#This Row],[X]]</f>
        <v>42</v>
      </c>
      <c r="Q80" cm="1">
        <f t="array" ref="Q80">_xlfn.XLOOKUP(Table2[[#This Row],[Date]]&amp;Table2[[#This Row],[Period]],Table3[Date]&amp;Table3[Period],Table3[Coordinate])*Table2[[#This Row],[Y]]</f>
        <v>-30</v>
      </c>
      <c r="R80" s="2" cm="1">
        <f t="array" ref="R80">IFERROR(LARGE(_xlfn._xlws.FILTER(Table1[[F1]:[EN2]],IF(Table2[[#This Row],[F Line]]=Table1[[#Headers],[F1]:[EN2]],1,0))*Table1[No.]*IF(Table2[[#This Row],[Date]]=Table1[Date],1,0),1),0)</f>
        <v>71</v>
      </c>
      <c r="S80" s="2" cm="1">
        <f t="array" ref="S80">IFERROR(LARGE(_xlfn._xlws.FILTER(Table1[[F1]:[EN2]],IF(Table2[[#This Row],[F Line]]=Table1[[#Headers],[F1]:[EN2]],1,0))*Table1[No.]*IF(Table2[[#This Row],[Date]]=Table1[Date],1,0),2),0)</f>
        <v>24</v>
      </c>
      <c r="T80" s="2" cm="1">
        <f t="array" ref="T80">IFERROR(LARGE(_xlfn._xlws.FILTER(Table1[[F1]:[EN2]],IF(Table2[[#This Row],[F Line]]=Table1[[#Headers],[F1]:[EN2]],1,0))*Table1[No.]*IF(Table2[[#This Row],[Date]]=Table1[Date],1,0),3),0)</f>
        <v>16</v>
      </c>
      <c r="U80" s="2" cm="1">
        <f t="array" ref="U8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0" s="2" cm="1">
        <f t="array" ref="V8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1" spans="1:22" x14ac:dyDescent="0.3">
      <c r="A81">
        <v>3</v>
      </c>
      <c r="B81" t="s">
        <v>23</v>
      </c>
      <c r="C81">
        <v>59</v>
      </c>
      <c r="D81" t="s">
        <v>16</v>
      </c>
      <c r="E81">
        <v>81</v>
      </c>
      <c r="F81">
        <v>2</v>
      </c>
      <c r="G81" t="s">
        <v>17</v>
      </c>
      <c r="H81" t="s">
        <v>24</v>
      </c>
      <c r="I81" t="s">
        <v>15</v>
      </c>
      <c r="J81" t="s">
        <v>15</v>
      </c>
      <c r="K81">
        <v>35</v>
      </c>
      <c r="M81" t="s">
        <v>19</v>
      </c>
      <c r="N81" s="1">
        <v>44481</v>
      </c>
      <c r="O81">
        <f t="shared" si="2"/>
        <v>80</v>
      </c>
      <c r="P81" cm="1">
        <f t="array" ref="P81">_xlfn.XLOOKUP(Table2[[#This Row],[Date]]&amp;Table2[[#This Row],[Period]],Table3[Date]&amp;Table3[Period],Table3[Coordinate])*Table2[[#This Row],[X]]</f>
        <v>81</v>
      </c>
      <c r="Q81" cm="1">
        <f t="array" ref="Q81">_xlfn.XLOOKUP(Table2[[#This Row],[Date]]&amp;Table2[[#This Row],[Period]],Table3[Date]&amp;Table3[Period],Table3[Coordinate])*Table2[[#This Row],[Y]]</f>
        <v>2</v>
      </c>
      <c r="R81" s="2" cm="1">
        <f t="array" ref="R81">IFERROR(LARGE(_xlfn._xlws.FILTER(Table1[[F1]:[EN2]],IF(Table2[[#This Row],[F Line]]=Table1[[#Headers],[F1]:[EN2]],1,0))*Table1[No.]*IF(Table2[[#This Row],[Date]]=Table1[Date],1,0),1),0)</f>
        <v>71</v>
      </c>
      <c r="S81" s="2" cm="1">
        <f t="array" ref="S81">IFERROR(LARGE(_xlfn._xlws.FILTER(Table1[[F1]:[EN2]],IF(Table2[[#This Row],[F Line]]=Table1[[#Headers],[F1]:[EN2]],1,0))*Table1[No.]*IF(Table2[[#This Row],[Date]]=Table1[Date],1,0),2),0)</f>
        <v>24</v>
      </c>
      <c r="T81" s="2" cm="1">
        <f t="array" ref="T81">IFERROR(LARGE(_xlfn._xlws.FILTER(Table1[[F1]:[EN2]],IF(Table2[[#This Row],[F Line]]=Table1[[#Headers],[F1]:[EN2]],1,0))*Table1[No.]*IF(Table2[[#This Row],[Date]]=Table1[Date],1,0),3),0)</f>
        <v>16</v>
      </c>
      <c r="U81" s="2" cm="1">
        <f t="array" ref="U8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1" s="2" cm="1">
        <f t="array" ref="V8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2" spans="1:22" x14ac:dyDescent="0.3">
      <c r="A82">
        <v>3</v>
      </c>
      <c r="B82" t="s">
        <v>14</v>
      </c>
      <c r="C82" t="s">
        <v>15</v>
      </c>
      <c r="D82" t="s">
        <v>27</v>
      </c>
      <c r="E82">
        <v>-40</v>
      </c>
      <c r="F82">
        <v>-28</v>
      </c>
      <c r="G82" t="s">
        <v>17</v>
      </c>
      <c r="H82" t="s">
        <v>24</v>
      </c>
      <c r="I82" t="s">
        <v>15</v>
      </c>
      <c r="J82" t="s">
        <v>15</v>
      </c>
      <c r="K82">
        <v>35</v>
      </c>
      <c r="M82" t="s">
        <v>19</v>
      </c>
      <c r="N82" s="1">
        <v>44481</v>
      </c>
      <c r="O82">
        <f t="shared" si="2"/>
        <v>81</v>
      </c>
      <c r="P82" cm="1">
        <f t="array" ref="P82">_xlfn.XLOOKUP(Table2[[#This Row],[Date]]&amp;Table2[[#This Row],[Period]],Table3[Date]&amp;Table3[Period],Table3[Coordinate])*Table2[[#This Row],[X]]</f>
        <v>-40</v>
      </c>
      <c r="Q82" cm="1">
        <f t="array" ref="Q82">_xlfn.XLOOKUP(Table2[[#This Row],[Date]]&amp;Table2[[#This Row],[Period]],Table3[Date]&amp;Table3[Period],Table3[Coordinate])*Table2[[#This Row],[Y]]</f>
        <v>-28</v>
      </c>
      <c r="R82" s="2" cm="1">
        <f t="array" ref="R82">IFERROR(LARGE(_xlfn._xlws.FILTER(Table1[[F1]:[EN2]],IF(Table2[[#This Row],[F Line]]=Table1[[#Headers],[F1]:[EN2]],1,0))*Table1[No.]*IF(Table2[[#This Row],[Date]]=Table1[Date],1,0),1),0)</f>
        <v>71</v>
      </c>
      <c r="S82" s="2" cm="1">
        <f t="array" ref="S82">IFERROR(LARGE(_xlfn._xlws.FILTER(Table1[[F1]:[EN2]],IF(Table2[[#This Row],[F Line]]=Table1[[#Headers],[F1]:[EN2]],1,0))*Table1[No.]*IF(Table2[[#This Row],[Date]]=Table1[Date],1,0),2),0)</f>
        <v>24</v>
      </c>
      <c r="T82" s="2" cm="1">
        <f t="array" ref="T82">IFERROR(LARGE(_xlfn._xlws.FILTER(Table1[[F1]:[EN2]],IF(Table2[[#This Row],[F Line]]=Table1[[#Headers],[F1]:[EN2]],1,0))*Table1[No.]*IF(Table2[[#This Row],[Date]]=Table1[Date],1,0),3),0)</f>
        <v>16</v>
      </c>
      <c r="U82" s="2" cm="1">
        <f t="array" ref="U8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2" s="2" cm="1">
        <f t="array" ref="V8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3" spans="1:22" x14ac:dyDescent="0.3">
      <c r="A83">
        <v>3</v>
      </c>
      <c r="B83" t="s">
        <v>23</v>
      </c>
      <c r="C83">
        <v>10</v>
      </c>
      <c r="D83" t="s">
        <v>16</v>
      </c>
      <c r="E83">
        <v>83</v>
      </c>
      <c r="F83">
        <v>-18</v>
      </c>
      <c r="G83" t="s">
        <v>25</v>
      </c>
      <c r="H83" t="s">
        <v>22</v>
      </c>
      <c r="I83" t="s">
        <v>15</v>
      </c>
      <c r="J83" t="s">
        <v>15</v>
      </c>
      <c r="K83">
        <v>35</v>
      </c>
      <c r="M83" t="s">
        <v>19</v>
      </c>
      <c r="N83" s="1">
        <v>44481</v>
      </c>
      <c r="O83">
        <f t="shared" si="2"/>
        <v>82</v>
      </c>
      <c r="P83" cm="1">
        <f t="array" ref="P83">_xlfn.XLOOKUP(Table2[[#This Row],[Date]]&amp;Table2[[#This Row],[Period]],Table3[Date]&amp;Table3[Period],Table3[Coordinate])*Table2[[#This Row],[X]]</f>
        <v>83</v>
      </c>
      <c r="Q83" cm="1">
        <f t="array" ref="Q83">_xlfn.XLOOKUP(Table2[[#This Row],[Date]]&amp;Table2[[#This Row],[Period]],Table3[Date]&amp;Table3[Period],Table3[Coordinate])*Table2[[#This Row],[Y]]</f>
        <v>-18</v>
      </c>
      <c r="R83" s="2" cm="1">
        <f t="array" ref="R83">IFERROR(LARGE(_xlfn._xlws.FILTER(Table1[[F1]:[EN2]],IF(Table2[[#This Row],[F Line]]=Table1[[#Headers],[F1]:[EN2]],1,0))*Table1[No.]*IF(Table2[[#This Row],[Date]]=Table1[Date],1,0),1),0)</f>
        <v>37</v>
      </c>
      <c r="S83" s="2" cm="1">
        <f t="array" ref="S83">IFERROR(LARGE(_xlfn._xlws.FILTER(Table1[[F1]:[EN2]],IF(Table2[[#This Row],[F Line]]=Table1[[#Headers],[F1]:[EN2]],1,0))*Table1[No.]*IF(Table2[[#This Row],[Date]]=Table1[Date],1,0),2),0)</f>
        <v>11</v>
      </c>
      <c r="T83" s="2" cm="1">
        <f t="array" ref="T83">IFERROR(LARGE(_xlfn._xlws.FILTER(Table1[[F1]:[EN2]],IF(Table2[[#This Row],[F Line]]=Table1[[#Headers],[F1]:[EN2]],1,0))*Table1[No.]*IF(Table2[[#This Row],[Date]]=Table1[Date],1,0),3),0)</f>
        <v>10</v>
      </c>
      <c r="U83" s="2" cm="1">
        <f t="array" ref="U8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3" s="2" cm="1">
        <f t="array" ref="V8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4" spans="1:22" x14ac:dyDescent="0.3">
      <c r="A84">
        <v>3</v>
      </c>
      <c r="B84" t="s">
        <v>14</v>
      </c>
      <c r="C84" t="s">
        <v>15</v>
      </c>
      <c r="D84" t="s">
        <v>16</v>
      </c>
      <c r="E84">
        <v>-56</v>
      </c>
      <c r="F84">
        <v>-5</v>
      </c>
      <c r="G84" t="s">
        <v>17</v>
      </c>
      <c r="H84" t="s">
        <v>22</v>
      </c>
      <c r="I84" t="s">
        <v>15</v>
      </c>
      <c r="J84" t="s">
        <v>15</v>
      </c>
      <c r="K84">
        <v>35</v>
      </c>
      <c r="M84" t="s">
        <v>19</v>
      </c>
      <c r="N84" s="1">
        <v>44481</v>
      </c>
      <c r="O84">
        <f t="shared" si="2"/>
        <v>83</v>
      </c>
      <c r="P84" cm="1">
        <f t="array" ref="P84">_xlfn.XLOOKUP(Table2[[#This Row],[Date]]&amp;Table2[[#This Row],[Period]],Table3[Date]&amp;Table3[Period],Table3[Coordinate])*Table2[[#This Row],[X]]</f>
        <v>-56</v>
      </c>
      <c r="Q84" cm="1">
        <f t="array" ref="Q84">_xlfn.XLOOKUP(Table2[[#This Row],[Date]]&amp;Table2[[#This Row],[Period]],Table3[Date]&amp;Table3[Period],Table3[Coordinate])*Table2[[#This Row],[Y]]</f>
        <v>-5</v>
      </c>
      <c r="R84" s="2" cm="1">
        <f t="array" ref="R84">IFERROR(LARGE(_xlfn._xlws.FILTER(Table1[[F1]:[EN2]],IF(Table2[[#This Row],[F Line]]=Table1[[#Headers],[F1]:[EN2]],1,0))*Table1[No.]*IF(Table2[[#This Row],[Date]]=Table1[Date],1,0),1),0)</f>
        <v>71</v>
      </c>
      <c r="S84" s="2" cm="1">
        <f t="array" ref="S84">IFERROR(LARGE(_xlfn._xlws.FILTER(Table1[[F1]:[EN2]],IF(Table2[[#This Row],[F Line]]=Table1[[#Headers],[F1]:[EN2]],1,0))*Table1[No.]*IF(Table2[[#This Row],[Date]]=Table1[Date],1,0),2),0)</f>
        <v>24</v>
      </c>
      <c r="T84" s="2" cm="1">
        <f t="array" ref="T84">IFERROR(LARGE(_xlfn._xlws.FILTER(Table1[[F1]:[EN2]],IF(Table2[[#This Row],[F Line]]=Table1[[#Headers],[F1]:[EN2]],1,0))*Table1[No.]*IF(Table2[[#This Row],[Date]]=Table1[Date],1,0),3),0)</f>
        <v>16</v>
      </c>
      <c r="U84" s="2" cm="1">
        <f t="array" ref="U8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4" s="2" cm="1">
        <f t="array" ref="V8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5" spans="1:22" x14ac:dyDescent="0.3">
      <c r="A85">
        <v>3</v>
      </c>
      <c r="B85" t="s">
        <v>14</v>
      </c>
      <c r="C85" t="s">
        <v>15</v>
      </c>
      <c r="D85" t="s">
        <v>20</v>
      </c>
      <c r="E85">
        <v>-56</v>
      </c>
      <c r="F85">
        <v>12</v>
      </c>
      <c r="G85" t="s">
        <v>21</v>
      </c>
      <c r="H85" t="s">
        <v>22</v>
      </c>
      <c r="I85" t="s">
        <v>15</v>
      </c>
      <c r="J85" t="s">
        <v>15</v>
      </c>
      <c r="K85">
        <v>35</v>
      </c>
      <c r="M85" t="s">
        <v>19</v>
      </c>
      <c r="N85" s="1">
        <v>44481</v>
      </c>
      <c r="O85">
        <f t="shared" si="2"/>
        <v>84</v>
      </c>
      <c r="P85" cm="1">
        <f t="array" ref="P85">_xlfn.XLOOKUP(Table2[[#This Row],[Date]]&amp;Table2[[#This Row],[Period]],Table3[Date]&amp;Table3[Period],Table3[Coordinate])*Table2[[#This Row],[X]]</f>
        <v>-56</v>
      </c>
      <c r="Q85" cm="1">
        <f t="array" ref="Q85">_xlfn.XLOOKUP(Table2[[#This Row],[Date]]&amp;Table2[[#This Row],[Period]],Table3[Date]&amp;Table3[Period],Table3[Coordinate])*Table2[[#This Row],[Y]]</f>
        <v>12</v>
      </c>
      <c r="R85" s="2" cm="1">
        <f t="array" ref="R85">IFERROR(LARGE(_xlfn._xlws.FILTER(Table1[[F1]:[EN2]],IF(Table2[[#This Row],[F Line]]=Table1[[#Headers],[F1]:[EN2]],1,0))*Table1[No.]*IF(Table2[[#This Row],[Date]]=Table1[Date],1,0),1),0)</f>
        <v>53</v>
      </c>
      <c r="S85" s="2" cm="1">
        <f t="array" ref="S85">IFERROR(LARGE(_xlfn._xlws.FILTER(Table1[[F1]:[EN2]],IF(Table2[[#This Row],[F Line]]=Table1[[#Headers],[F1]:[EN2]],1,0))*Table1[No.]*IF(Table2[[#This Row],[Date]]=Table1[Date],1,0),2),0)</f>
        <v>23</v>
      </c>
      <c r="T85" s="2" cm="1">
        <f t="array" ref="T85">IFERROR(LARGE(_xlfn._xlws.FILTER(Table1[[F1]:[EN2]],IF(Table2[[#This Row],[F Line]]=Table1[[#Headers],[F1]:[EN2]],1,0))*Table1[No.]*IF(Table2[[#This Row],[Date]]=Table1[Date],1,0),3),0)</f>
        <v>12</v>
      </c>
      <c r="U85" s="2" cm="1">
        <f t="array" ref="U8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5" s="2" cm="1">
        <f t="array" ref="V8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6" spans="1:22" x14ac:dyDescent="0.3">
      <c r="A86">
        <v>3</v>
      </c>
      <c r="B86" t="s">
        <v>14</v>
      </c>
      <c r="C86" t="s">
        <v>15</v>
      </c>
      <c r="D86" t="s">
        <v>27</v>
      </c>
      <c r="E86">
        <v>-63</v>
      </c>
      <c r="F86">
        <v>-18</v>
      </c>
      <c r="G86" t="s">
        <v>21</v>
      </c>
      <c r="H86" t="s">
        <v>22</v>
      </c>
      <c r="I86" t="s">
        <v>15</v>
      </c>
      <c r="J86" t="s">
        <v>15</v>
      </c>
      <c r="K86">
        <v>35</v>
      </c>
      <c r="M86" t="s">
        <v>19</v>
      </c>
      <c r="N86" s="1">
        <v>44481</v>
      </c>
      <c r="O86">
        <f t="shared" si="2"/>
        <v>85</v>
      </c>
      <c r="P86" cm="1">
        <f t="array" ref="P86">_xlfn.XLOOKUP(Table2[[#This Row],[Date]]&amp;Table2[[#This Row],[Period]],Table3[Date]&amp;Table3[Period],Table3[Coordinate])*Table2[[#This Row],[X]]</f>
        <v>-63</v>
      </c>
      <c r="Q86" cm="1">
        <f t="array" ref="Q86">_xlfn.XLOOKUP(Table2[[#This Row],[Date]]&amp;Table2[[#This Row],[Period]],Table3[Date]&amp;Table3[Period],Table3[Coordinate])*Table2[[#This Row],[Y]]</f>
        <v>-18</v>
      </c>
      <c r="R86" s="2" cm="1">
        <f t="array" ref="R86">IFERROR(LARGE(_xlfn._xlws.FILTER(Table1[[F1]:[EN2]],IF(Table2[[#This Row],[F Line]]=Table1[[#Headers],[F1]:[EN2]],1,0))*Table1[No.]*IF(Table2[[#This Row],[Date]]=Table1[Date],1,0),1),0)</f>
        <v>53</v>
      </c>
      <c r="S86" s="2" cm="1">
        <f t="array" ref="S86">IFERROR(LARGE(_xlfn._xlws.FILTER(Table1[[F1]:[EN2]],IF(Table2[[#This Row],[F Line]]=Table1[[#Headers],[F1]:[EN2]],1,0))*Table1[No.]*IF(Table2[[#This Row],[Date]]=Table1[Date],1,0),2),0)</f>
        <v>23</v>
      </c>
      <c r="T86" s="2" cm="1">
        <f t="array" ref="T86">IFERROR(LARGE(_xlfn._xlws.FILTER(Table1[[F1]:[EN2]],IF(Table2[[#This Row],[F Line]]=Table1[[#Headers],[F1]:[EN2]],1,0))*Table1[No.]*IF(Table2[[#This Row],[Date]]=Table1[Date],1,0),3),0)</f>
        <v>12</v>
      </c>
      <c r="U86" s="2" cm="1">
        <f t="array" ref="U8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86" s="2" cm="1">
        <f t="array" ref="V8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87" spans="1:22" x14ac:dyDescent="0.3">
      <c r="A87">
        <v>3</v>
      </c>
      <c r="B87" t="s">
        <v>14</v>
      </c>
      <c r="C87" t="s">
        <v>15</v>
      </c>
      <c r="D87" t="s">
        <v>20</v>
      </c>
      <c r="E87">
        <v>-54</v>
      </c>
      <c r="F87">
        <v>5</v>
      </c>
      <c r="G87" t="s">
        <v>21</v>
      </c>
      <c r="H87" t="s">
        <v>24</v>
      </c>
      <c r="I87" t="s">
        <v>15</v>
      </c>
      <c r="J87" t="s">
        <v>15</v>
      </c>
      <c r="K87">
        <v>35</v>
      </c>
      <c r="M87" t="s">
        <v>19</v>
      </c>
      <c r="N87" s="1">
        <v>44481</v>
      </c>
      <c r="O87">
        <f t="shared" si="2"/>
        <v>86</v>
      </c>
      <c r="P87" cm="1">
        <f t="array" ref="P87">_xlfn.XLOOKUP(Table2[[#This Row],[Date]]&amp;Table2[[#This Row],[Period]],Table3[Date]&amp;Table3[Period],Table3[Coordinate])*Table2[[#This Row],[X]]</f>
        <v>-54</v>
      </c>
      <c r="Q87" cm="1">
        <f t="array" ref="Q87">_xlfn.XLOOKUP(Table2[[#This Row],[Date]]&amp;Table2[[#This Row],[Period]],Table3[Date]&amp;Table3[Period],Table3[Coordinate])*Table2[[#This Row],[Y]]</f>
        <v>5</v>
      </c>
      <c r="R87" s="2" cm="1">
        <f t="array" ref="R87">IFERROR(LARGE(_xlfn._xlws.FILTER(Table1[[F1]:[EN2]],IF(Table2[[#This Row],[F Line]]=Table1[[#Headers],[F1]:[EN2]],1,0))*Table1[No.]*IF(Table2[[#This Row],[Date]]=Table1[Date],1,0),1),0)</f>
        <v>53</v>
      </c>
      <c r="S87" s="2" cm="1">
        <f t="array" ref="S87">IFERROR(LARGE(_xlfn._xlws.FILTER(Table1[[F1]:[EN2]],IF(Table2[[#This Row],[F Line]]=Table1[[#Headers],[F1]:[EN2]],1,0))*Table1[No.]*IF(Table2[[#This Row],[Date]]=Table1[Date],1,0),2),0)</f>
        <v>23</v>
      </c>
      <c r="T87" s="2" cm="1">
        <f t="array" ref="T87">IFERROR(LARGE(_xlfn._xlws.FILTER(Table1[[F1]:[EN2]],IF(Table2[[#This Row],[F Line]]=Table1[[#Headers],[F1]:[EN2]],1,0))*Table1[No.]*IF(Table2[[#This Row],[Date]]=Table1[Date],1,0),3),0)</f>
        <v>12</v>
      </c>
      <c r="U87" s="2" cm="1">
        <f t="array" ref="U8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7" s="2" cm="1">
        <f t="array" ref="V8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8" spans="1:22" x14ac:dyDescent="0.3">
      <c r="A88">
        <v>3</v>
      </c>
      <c r="B88" t="s">
        <v>23</v>
      </c>
      <c r="C88">
        <v>59</v>
      </c>
      <c r="D88" t="s">
        <v>27</v>
      </c>
      <c r="E88">
        <v>42</v>
      </c>
      <c r="F88">
        <v>-4</v>
      </c>
      <c r="G88" t="s">
        <v>26</v>
      </c>
      <c r="H88" t="s">
        <v>24</v>
      </c>
      <c r="I88" t="s">
        <v>15</v>
      </c>
      <c r="J88" t="s">
        <v>15</v>
      </c>
      <c r="K88">
        <v>35</v>
      </c>
      <c r="M88" t="s">
        <v>19</v>
      </c>
      <c r="N88" s="1">
        <v>44481</v>
      </c>
      <c r="O88">
        <f t="shared" si="2"/>
        <v>87</v>
      </c>
      <c r="P88" cm="1">
        <f t="array" ref="P88">_xlfn.XLOOKUP(Table2[[#This Row],[Date]]&amp;Table2[[#This Row],[Period]],Table3[Date]&amp;Table3[Period],Table3[Coordinate])*Table2[[#This Row],[X]]</f>
        <v>42</v>
      </c>
      <c r="Q88" cm="1">
        <f t="array" ref="Q88">_xlfn.XLOOKUP(Table2[[#This Row],[Date]]&amp;Table2[[#This Row],[Period]],Table3[Date]&amp;Table3[Period],Table3[Coordinate])*Table2[[#This Row],[Y]]</f>
        <v>-4</v>
      </c>
      <c r="R88" s="2" cm="1">
        <f t="array" ref="R88">IFERROR(LARGE(_xlfn._xlws.FILTER(Table1[[F1]:[EN2]],IF(Table2[[#This Row],[F Line]]=Table1[[#Headers],[F1]:[EN2]],1,0))*Table1[No.]*IF(Table2[[#This Row],[Date]]=Table1[Date],1,0),1),0)</f>
        <v>77</v>
      </c>
      <c r="S88" s="2" cm="1">
        <f t="array" ref="S88">IFERROR(LARGE(_xlfn._xlws.FILTER(Table1[[F1]:[EN2]],IF(Table2[[#This Row],[F Line]]=Table1[[#Headers],[F1]:[EN2]],1,0))*Table1[No.]*IF(Table2[[#This Row],[Date]]=Table1[Date],1,0),2),0)</f>
        <v>43</v>
      </c>
      <c r="T88" s="2" cm="1">
        <f t="array" ref="T88">IFERROR(LARGE(_xlfn._xlws.FILTER(Table1[[F1]:[EN2]],IF(Table2[[#This Row],[F Line]]=Table1[[#Headers],[F1]:[EN2]],1,0))*Table1[No.]*IF(Table2[[#This Row],[Date]]=Table1[Date],1,0),3),0)</f>
        <v>17</v>
      </c>
      <c r="U88" s="2" cm="1">
        <f t="array" ref="U8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8" s="2" cm="1">
        <f t="array" ref="V8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89" spans="1:22" x14ac:dyDescent="0.3">
      <c r="A89">
        <v>3</v>
      </c>
      <c r="B89" t="s">
        <v>23</v>
      </c>
      <c r="C89">
        <v>2</v>
      </c>
      <c r="D89" t="s">
        <v>20</v>
      </c>
      <c r="E89">
        <v>79</v>
      </c>
      <c r="F89">
        <v>-2</v>
      </c>
      <c r="G89" t="s">
        <v>26</v>
      </c>
      <c r="H89" t="s">
        <v>24</v>
      </c>
      <c r="I89" t="s">
        <v>15</v>
      </c>
      <c r="J89" t="s">
        <v>15</v>
      </c>
      <c r="K89">
        <v>35</v>
      </c>
      <c r="M89" t="s">
        <v>19</v>
      </c>
      <c r="N89" s="1">
        <v>44481</v>
      </c>
      <c r="O89">
        <f t="shared" si="2"/>
        <v>88</v>
      </c>
      <c r="P89" cm="1">
        <f t="array" ref="P89">_xlfn.XLOOKUP(Table2[[#This Row],[Date]]&amp;Table2[[#This Row],[Period]],Table3[Date]&amp;Table3[Period],Table3[Coordinate])*Table2[[#This Row],[X]]</f>
        <v>79</v>
      </c>
      <c r="Q89" cm="1">
        <f t="array" ref="Q89">_xlfn.XLOOKUP(Table2[[#This Row],[Date]]&amp;Table2[[#This Row],[Period]],Table3[Date]&amp;Table3[Period],Table3[Coordinate])*Table2[[#This Row],[Y]]</f>
        <v>-2</v>
      </c>
      <c r="R89" s="2" cm="1">
        <f t="array" ref="R89">IFERROR(LARGE(_xlfn._xlws.FILTER(Table1[[F1]:[EN2]],IF(Table2[[#This Row],[F Line]]=Table1[[#Headers],[F1]:[EN2]],1,0))*Table1[No.]*IF(Table2[[#This Row],[Date]]=Table1[Date],1,0),1),0)</f>
        <v>77</v>
      </c>
      <c r="S89" s="2" cm="1">
        <f t="array" ref="S89">IFERROR(LARGE(_xlfn._xlws.FILTER(Table1[[F1]:[EN2]],IF(Table2[[#This Row],[F Line]]=Table1[[#Headers],[F1]:[EN2]],1,0))*Table1[No.]*IF(Table2[[#This Row],[Date]]=Table1[Date],1,0),2),0)</f>
        <v>43</v>
      </c>
      <c r="T89" s="2" cm="1">
        <f t="array" ref="T89">IFERROR(LARGE(_xlfn._xlws.FILTER(Table1[[F1]:[EN2]],IF(Table2[[#This Row],[F Line]]=Table1[[#Headers],[F1]:[EN2]],1,0))*Table1[No.]*IF(Table2[[#This Row],[Date]]=Table1[Date],1,0),3),0)</f>
        <v>17</v>
      </c>
      <c r="U89" s="2" cm="1">
        <f t="array" ref="U8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89" s="2" cm="1">
        <f t="array" ref="V8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90" spans="1:22" x14ac:dyDescent="0.3">
      <c r="A90">
        <v>3</v>
      </c>
      <c r="B90" t="s">
        <v>14</v>
      </c>
      <c r="C90" t="s">
        <v>15</v>
      </c>
      <c r="D90" t="s">
        <v>27</v>
      </c>
      <c r="E90">
        <v>-60</v>
      </c>
      <c r="F90">
        <v>-32</v>
      </c>
      <c r="G90" t="s">
        <v>17</v>
      </c>
      <c r="H90" t="s">
        <v>18</v>
      </c>
      <c r="I90" t="s">
        <v>15</v>
      </c>
      <c r="J90" t="s">
        <v>15</v>
      </c>
      <c r="K90">
        <v>35</v>
      </c>
      <c r="M90" t="s">
        <v>19</v>
      </c>
      <c r="N90" s="1">
        <v>44481</v>
      </c>
      <c r="O90">
        <f t="shared" si="2"/>
        <v>89</v>
      </c>
      <c r="P90" cm="1">
        <f t="array" ref="P90">_xlfn.XLOOKUP(Table2[[#This Row],[Date]]&amp;Table2[[#This Row],[Period]],Table3[Date]&amp;Table3[Period],Table3[Coordinate])*Table2[[#This Row],[X]]</f>
        <v>-60</v>
      </c>
      <c r="Q90" cm="1">
        <f t="array" ref="Q90">_xlfn.XLOOKUP(Table2[[#This Row],[Date]]&amp;Table2[[#This Row],[Period]],Table3[Date]&amp;Table3[Period],Table3[Coordinate])*Table2[[#This Row],[Y]]</f>
        <v>-32</v>
      </c>
      <c r="R90" s="2" cm="1">
        <f t="array" ref="R90">IFERROR(LARGE(_xlfn._xlws.FILTER(Table1[[F1]:[EN2]],IF(Table2[[#This Row],[F Line]]=Table1[[#Headers],[F1]:[EN2]],1,0))*Table1[No.]*IF(Table2[[#This Row],[Date]]=Table1[Date],1,0),1),0)</f>
        <v>71</v>
      </c>
      <c r="S90" s="2" cm="1">
        <f t="array" ref="S90">IFERROR(LARGE(_xlfn._xlws.FILTER(Table1[[F1]:[EN2]],IF(Table2[[#This Row],[F Line]]=Table1[[#Headers],[F1]:[EN2]],1,0))*Table1[No.]*IF(Table2[[#This Row],[Date]]=Table1[Date],1,0),2),0)</f>
        <v>24</v>
      </c>
      <c r="T90" s="2" cm="1">
        <f t="array" ref="T90">IFERROR(LARGE(_xlfn._xlws.FILTER(Table1[[F1]:[EN2]],IF(Table2[[#This Row],[F Line]]=Table1[[#Headers],[F1]:[EN2]],1,0))*Table1[No.]*IF(Table2[[#This Row],[Date]]=Table1[Date],1,0),3),0)</f>
        <v>16</v>
      </c>
      <c r="U90" s="2" cm="1">
        <f t="array" ref="U9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0" s="2" cm="1">
        <f t="array" ref="V9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1" spans="1:22" x14ac:dyDescent="0.3">
      <c r="A91">
        <v>3</v>
      </c>
      <c r="B91" t="s">
        <v>23</v>
      </c>
      <c r="C91">
        <v>10</v>
      </c>
      <c r="D91" t="s">
        <v>27</v>
      </c>
      <c r="E91">
        <v>61</v>
      </c>
      <c r="F91">
        <v>-14</v>
      </c>
      <c r="G91" t="s">
        <v>25</v>
      </c>
      <c r="H91" t="s">
        <v>18</v>
      </c>
      <c r="I91" t="s">
        <v>15</v>
      </c>
      <c r="J91" t="s">
        <v>15</v>
      </c>
      <c r="K91">
        <v>35</v>
      </c>
      <c r="M91" t="s">
        <v>19</v>
      </c>
      <c r="N91" s="1">
        <v>44481</v>
      </c>
      <c r="O91">
        <f t="shared" si="2"/>
        <v>90</v>
      </c>
      <c r="P91" cm="1">
        <f t="array" ref="P91">_xlfn.XLOOKUP(Table2[[#This Row],[Date]]&amp;Table2[[#This Row],[Period]],Table3[Date]&amp;Table3[Period],Table3[Coordinate])*Table2[[#This Row],[X]]</f>
        <v>61</v>
      </c>
      <c r="Q91" cm="1">
        <f t="array" ref="Q91">_xlfn.XLOOKUP(Table2[[#This Row],[Date]]&amp;Table2[[#This Row],[Period]],Table3[Date]&amp;Table3[Period],Table3[Coordinate])*Table2[[#This Row],[Y]]</f>
        <v>-14</v>
      </c>
      <c r="R91" s="2" cm="1">
        <f t="array" ref="R91">IFERROR(LARGE(_xlfn._xlws.FILTER(Table1[[F1]:[EN2]],IF(Table2[[#This Row],[F Line]]=Table1[[#Headers],[F1]:[EN2]],1,0))*Table1[No.]*IF(Table2[[#This Row],[Date]]=Table1[Date],1,0),1),0)</f>
        <v>37</v>
      </c>
      <c r="S91" s="2" cm="1">
        <f t="array" ref="S91">IFERROR(LARGE(_xlfn._xlws.FILTER(Table1[[F1]:[EN2]],IF(Table2[[#This Row],[F Line]]=Table1[[#Headers],[F1]:[EN2]],1,0))*Table1[No.]*IF(Table2[[#This Row],[Date]]=Table1[Date],1,0),2),0)</f>
        <v>11</v>
      </c>
      <c r="T91" s="2" cm="1">
        <f t="array" ref="T91">IFERROR(LARGE(_xlfn._xlws.FILTER(Table1[[F1]:[EN2]],IF(Table2[[#This Row],[F Line]]=Table1[[#Headers],[F1]:[EN2]],1,0))*Table1[No.]*IF(Table2[[#This Row],[Date]]=Table1[Date],1,0),3),0)</f>
        <v>10</v>
      </c>
      <c r="U91" s="2" cm="1">
        <f t="array" ref="U9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1" s="2" cm="1">
        <f t="array" ref="V9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2" spans="1:22" x14ac:dyDescent="0.3">
      <c r="A92">
        <v>3</v>
      </c>
      <c r="B92" t="s">
        <v>23</v>
      </c>
      <c r="C92">
        <v>6</v>
      </c>
      <c r="D92" t="s">
        <v>27</v>
      </c>
      <c r="E92">
        <v>61</v>
      </c>
      <c r="F92">
        <v>9</v>
      </c>
      <c r="G92" t="s">
        <v>25</v>
      </c>
      <c r="H92" t="s">
        <v>18</v>
      </c>
      <c r="I92" t="s">
        <v>15</v>
      </c>
      <c r="J92" t="s">
        <v>15</v>
      </c>
      <c r="K92">
        <v>35</v>
      </c>
      <c r="M92" t="s">
        <v>19</v>
      </c>
      <c r="N92" s="1">
        <v>44481</v>
      </c>
      <c r="O92">
        <f t="shared" si="2"/>
        <v>91</v>
      </c>
      <c r="P92" cm="1">
        <f t="array" ref="P92">_xlfn.XLOOKUP(Table2[[#This Row],[Date]]&amp;Table2[[#This Row],[Period]],Table3[Date]&amp;Table3[Period],Table3[Coordinate])*Table2[[#This Row],[X]]</f>
        <v>61</v>
      </c>
      <c r="Q92" cm="1">
        <f t="array" ref="Q92">_xlfn.XLOOKUP(Table2[[#This Row],[Date]]&amp;Table2[[#This Row],[Period]],Table3[Date]&amp;Table3[Period],Table3[Coordinate])*Table2[[#This Row],[Y]]</f>
        <v>9</v>
      </c>
      <c r="R92" s="2" cm="1">
        <f t="array" ref="R92">IFERROR(LARGE(_xlfn._xlws.FILTER(Table1[[F1]:[EN2]],IF(Table2[[#This Row],[F Line]]=Table1[[#Headers],[F1]:[EN2]],1,0))*Table1[No.]*IF(Table2[[#This Row],[Date]]=Table1[Date],1,0),1),0)</f>
        <v>37</v>
      </c>
      <c r="S92" s="2" cm="1">
        <f t="array" ref="S92">IFERROR(LARGE(_xlfn._xlws.FILTER(Table1[[F1]:[EN2]],IF(Table2[[#This Row],[F Line]]=Table1[[#Headers],[F1]:[EN2]],1,0))*Table1[No.]*IF(Table2[[#This Row],[Date]]=Table1[Date],1,0),2),0)</f>
        <v>11</v>
      </c>
      <c r="T92" s="2" cm="1">
        <f t="array" ref="T92">IFERROR(LARGE(_xlfn._xlws.FILTER(Table1[[F1]:[EN2]],IF(Table2[[#This Row],[F Line]]=Table1[[#Headers],[F1]:[EN2]],1,0))*Table1[No.]*IF(Table2[[#This Row],[Date]]=Table1[Date],1,0),3),0)</f>
        <v>10</v>
      </c>
      <c r="U92" s="2" cm="1">
        <f t="array" ref="U9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2" s="2" cm="1">
        <f t="array" ref="V9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3" spans="1:22" x14ac:dyDescent="0.3">
      <c r="A93">
        <v>3</v>
      </c>
      <c r="B93" t="s">
        <v>23</v>
      </c>
      <c r="C93">
        <v>6</v>
      </c>
      <c r="D93" t="s">
        <v>20</v>
      </c>
      <c r="E93">
        <v>80</v>
      </c>
      <c r="F93">
        <v>-3</v>
      </c>
      <c r="G93" t="s">
        <v>25</v>
      </c>
      <c r="H93" t="s">
        <v>18</v>
      </c>
      <c r="I93" t="s">
        <v>15</v>
      </c>
      <c r="J93" t="s">
        <v>15</v>
      </c>
      <c r="K93">
        <v>35</v>
      </c>
      <c r="M93" t="s">
        <v>19</v>
      </c>
      <c r="N93" s="1">
        <v>44481</v>
      </c>
      <c r="O93">
        <f t="shared" si="2"/>
        <v>92</v>
      </c>
      <c r="P93" cm="1">
        <f t="array" ref="P93">_xlfn.XLOOKUP(Table2[[#This Row],[Date]]&amp;Table2[[#This Row],[Period]],Table3[Date]&amp;Table3[Period],Table3[Coordinate])*Table2[[#This Row],[X]]</f>
        <v>80</v>
      </c>
      <c r="Q93" cm="1">
        <f t="array" ref="Q93">_xlfn.XLOOKUP(Table2[[#This Row],[Date]]&amp;Table2[[#This Row],[Period]],Table3[Date]&amp;Table3[Period],Table3[Coordinate])*Table2[[#This Row],[Y]]</f>
        <v>-3</v>
      </c>
      <c r="R93" s="2" cm="1">
        <f t="array" ref="R93">IFERROR(LARGE(_xlfn._xlws.FILTER(Table1[[F1]:[EN2]],IF(Table2[[#This Row],[F Line]]=Table1[[#Headers],[F1]:[EN2]],1,0))*Table1[No.]*IF(Table2[[#This Row],[Date]]=Table1[Date],1,0),1),0)</f>
        <v>37</v>
      </c>
      <c r="S93" s="2" cm="1">
        <f t="array" ref="S93">IFERROR(LARGE(_xlfn._xlws.FILTER(Table1[[F1]:[EN2]],IF(Table2[[#This Row],[F Line]]=Table1[[#Headers],[F1]:[EN2]],1,0))*Table1[No.]*IF(Table2[[#This Row],[Date]]=Table1[Date],1,0),2),0)</f>
        <v>11</v>
      </c>
      <c r="T93" s="2" cm="1">
        <f t="array" ref="T93">IFERROR(LARGE(_xlfn._xlws.FILTER(Table1[[F1]:[EN2]],IF(Table2[[#This Row],[F Line]]=Table1[[#Headers],[F1]:[EN2]],1,0))*Table1[No.]*IF(Table2[[#This Row],[Date]]=Table1[Date],1,0),3),0)</f>
        <v>10</v>
      </c>
      <c r="U93" s="2" cm="1">
        <f t="array" ref="U9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93" s="2" cm="1">
        <f t="array" ref="V9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94" spans="1:22" x14ac:dyDescent="0.3">
      <c r="A94">
        <v>3</v>
      </c>
      <c r="B94" t="s">
        <v>23</v>
      </c>
      <c r="C94">
        <v>16</v>
      </c>
      <c r="D94" t="s">
        <v>16</v>
      </c>
      <c r="E94">
        <v>73</v>
      </c>
      <c r="F94">
        <v>14</v>
      </c>
      <c r="G94" t="s">
        <v>17</v>
      </c>
      <c r="H94" t="s">
        <v>24</v>
      </c>
      <c r="I94" t="s">
        <v>15</v>
      </c>
      <c r="J94" t="s">
        <v>15</v>
      </c>
      <c r="K94">
        <v>35</v>
      </c>
      <c r="M94" t="s">
        <v>19</v>
      </c>
      <c r="N94" s="1">
        <v>44481</v>
      </c>
      <c r="O94">
        <f t="shared" si="2"/>
        <v>93</v>
      </c>
      <c r="P94" cm="1">
        <f t="array" ref="P94">_xlfn.XLOOKUP(Table2[[#This Row],[Date]]&amp;Table2[[#This Row],[Period]],Table3[Date]&amp;Table3[Period],Table3[Coordinate])*Table2[[#This Row],[X]]</f>
        <v>73</v>
      </c>
      <c r="Q94" cm="1">
        <f t="array" ref="Q94">_xlfn.XLOOKUP(Table2[[#This Row],[Date]]&amp;Table2[[#This Row],[Period]],Table3[Date]&amp;Table3[Period],Table3[Coordinate])*Table2[[#This Row],[Y]]</f>
        <v>14</v>
      </c>
      <c r="R94" s="2" cm="1">
        <f t="array" ref="R94">IFERROR(LARGE(_xlfn._xlws.FILTER(Table1[[F1]:[EN2]],IF(Table2[[#This Row],[F Line]]=Table1[[#Headers],[F1]:[EN2]],1,0))*Table1[No.]*IF(Table2[[#This Row],[Date]]=Table1[Date],1,0),1),0)</f>
        <v>71</v>
      </c>
      <c r="S94" s="2" cm="1">
        <f t="array" ref="S94">IFERROR(LARGE(_xlfn._xlws.FILTER(Table1[[F1]:[EN2]],IF(Table2[[#This Row],[F Line]]=Table1[[#Headers],[F1]:[EN2]],1,0))*Table1[No.]*IF(Table2[[#This Row],[Date]]=Table1[Date],1,0),2),0)</f>
        <v>24</v>
      </c>
      <c r="T94" s="2" cm="1">
        <f t="array" ref="T94">IFERROR(LARGE(_xlfn._xlws.FILTER(Table1[[F1]:[EN2]],IF(Table2[[#This Row],[F Line]]=Table1[[#Headers],[F1]:[EN2]],1,0))*Table1[No.]*IF(Table2[[#This Row],[Date]]=Table1[Date],1,0),3),0)</f>
        <v>16</v>
      </c>
      <c r="U94" s="2" cm="1">
        <f t="array" ref="U9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4" s="2" cm="1">
        <f t="array" ref="V9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95" spans="1:22" x14ac:dyDescent="0.3">
      <c r="A95">
        <v>3</v>
      </c>
      <c r="B95" t="s">
        <v>23</v>
      </c>
      <c r="C95">
        <v>12</v>
      </c>
      <c r="D95" t="s">
        <v>28</v>
      </c>
      <c r="E95">
        <v>52</v>
      </c>
      <c r="F95">
        <v>-29</v>
      </c>
      <c r="G95" t="s">
        <v>21</v>
      </c>
      <c r="H95" t="s">
        <v>22</v>
      </c>
      <c r="I95">
        <v>58</v>
      </c>
      <c r="J95">
        <v>23</v>
      </c>
      <c r="K95">
        <v>35</v>
      </c>
      <c r="M95" t="s">
        <v>19</v>
      </c>
      <c r="N95" s="1">
        <v>44481</v>
      </c>
      <c r="O95">
        <f t="shared" si="2"/>
        <v>94</v>
      </c>
      <c r="P95" cm="1">
        <f t="array" ref="P95">_xlfn.XLOOKUP(Table2[[#This Row],[Date]]&amp;Table2[[#This Row],[Period]],Table3[Date]&amp;Table3[Period],Table3[Coordinate])*Table2[[#This Row],[X]]</f>
        <v>52</v>
      </c>
      <c r="Q95" cm="1">
        <f t="array" ref="Q95">_xlfn.XLOOKUP(Table2[[#This Row],[Date]]&amp;Table2[[#This Row],[Period]],Table3[Date]&amp;Table3[Period],Table3[Coordinate])*Table2[[#This Row],[Y]]</f>
        <v>-29</v>
      </c>
      <c r="R95" s="2" cm="1">
        <f t="array" ref="R95">IFERROR(LARGE(_xlfn._xlws.FILTER(Table1[[F1]:[EN2]],IF(Table2[[#This Row],[F Line]]=Table1[[#Headers],[F1]:[EN2]],1,0))*Table1[No.]*IF(Table2[[#This Row],[Date]]=Table1[Date],1,0),1),0)</f>
        <v>53</v>
      </c>
      <c r="S95" s="2" cm="1">
        <f t="array" ref="S95">IFERROR(LARGE(_xlfn._xlws.FILTER(Table1[[F1]:[EN2]],IF(Table2[[#This Row],[F Line]]=Table1[[#Headers],[F1]:[EN2]],1,0))*Table1[No.]*IF(Table2[[#This Row],[Date]]=Table1[Date],1,0),2),0)</f>
        <v>23</v>
      </c>
      <c r="T95" s="2" cm="1">
        <f t="array" ref="T95">IFERROR(LARGE(_xlfn._xlws.FILTER(Table1[[F1]:[EN2]],IF(Table2[[#This Row],[F Line]]=Table1[[#Headers],[F1]:[EN2]],1,0))*Table1[No.]*IF(Table2[[#This Row],[Date]]=Table1[Date],1,0),3),0)</f>
        <v>12</v>
      </c>
      <c r="U95" s="2" cm="1">
        <f t="array" ref="U9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5" s="2" cm="1">
        <f t="array" ref="V9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6" spans="1:22" x14ac:dyDescent="0.3">
      <c r="A96">
        <v>3</v>
      </c>
      <c r="B96" t="s">
        <v>14</v>
      </c>
      <c r="C96" t="s">
        <v>15</v>
      </c>
      <c r="D96" t="s">
        <v>16</v>
      </c>
      <c r="E96">
        <v>8</v>
      </c>
      <c r="F96">
        <v>-35</v>
      </c>
      <c r="G96" t="s">
        <v>26</v>
      </c>
      <c r="H96" t="s">
        <v>22</v>
      </c>
      <c r="I96" t="s">
        <v>15</v>
      </c>
      <c r="J96" t="s">
        <v>15</v>
      </c>
      <c r="K96">
        <v>35</v>
      </c>
      <c r="M96" t="s">
        <v>19</v>
      </c>
      <c r="N96" s="1">
        <v>44481</v>
      </c>
      <c r="O96">
        <f t="shared" si="2"/>
        <v>95</v>
      </c>
      <c r="P96" cm="1">
        <f t="array" ref="P96">_xlfn.XLOOKUP(Table2[[#This Row],[Date]]&amp;Table2[[#This Row],[Period]],Table3[Date]&amp;Table3[Period],Table3[Coordinate])*Table2[[#This Row],[X]]</f>
        <v>8</v>
      </c>
      <c r="Q96" cm="1">
        <f t="array" ref="Q96">_xlfn.XLOOKUP(Table2[[#This Row],[Date]]&amp;Table2[[#This Row],[Period]],Table3[Date]&amp;Table3[Period],Table3[Coordinate])*Table2[[#This Row],[Y]]</f>
        <v>-35</v>
      </c>
      <c r="R96" s="2" cm="1">
        <f t="array" ref="R96">IFERROR(LARGE(_xlfn._xlws.FILTER(Table1[[F1]:[EN2]],IF(Table2[[#This Row],[F Line]]=Table1[[#Headers],[F1]:[EN2]],1,0))*Table1[No.]*IF(Table2[[#This Row],[Date]]=Table1[Date],1,0),1),0)</f>
        <v>77</v>
      </c>
      <c r="S96" s="2" cm="1">
        <f t="array" ref="S96">IFERROR(LARGE(_xlfn._xlws.FILTER(Table1[[F1]:[EN2]],IF(Table2[[#This Row],[F Line]]=Table1[[#Headers],[F1]:[EN2]],1,0))*Table1[No.]*IF(Table2[[#This Row],[Date]]=Table1[Date],1,0),2),0)</f>
        <v>43</v>
      </c>
      <c r="T96" s="2" cm="1">
        <f t="array" ref="T96">IFERROR(LARGE(_xlfn._xlws.FILTER(Table1[[F1]:[EN2]],IF(Table2[[#This Row],[F Line]]=Table1[[#Headers],[F1]:[EN2]],1,0))*Table1[No.]*IF(Table2[[#This Row],[Date]]=Table1[Date],1,0),3),0)</f>
        <v>17</v>
      </c>
      <c r="U96" s="2" cm="1">
        <f t="array" ref="U9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6" s="2" cm="1">
        <f t="array" ref="V9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7" spans="1:22" x14ac:dyDescent="0.3">
      <c r="A97">
        <v>3</v>
      </c>
      <c r="B97" t="s">
        <v>14</v>
      </c>
      <c r="C97" t="s">
        <v>15</v>
      </c>
      <c r="D97" t="s">
        <v>16</v>
      </c>
      <c r="E97">
        <v>-40</v>
      </c>
      <c r="F97">
        <v>24</v>
      </c>
      <c r="G97" t="s">
        <v>26</v>
      </c>
      <c r="H97" t="s">
        <v>22</v>
      </c>
      <c r="I97" t="s">
        <v>15</v>
      </c>
      <c r="J97" t="s">
        <v>15</v>
      </c>
      <c r="K97">
        <v>35</v>
      </c>
      <c r="M97" t="s">
        <v>19</v>
      </c>
      <c r="N97" s="1">
        <v>44481</v>
      </c>
      <c r="O97">
        <f t="shared" si="2"/>
        <v>96</v>
      </c>
      <c r="P97" cm="1">
        <f t="array" ref="P97">_xlfn.XLOOKUP(Table2[[#This Row],[Date]]&amp;Table2[[#This Row],[Period]],Table3[Date]&amp;Table3[Period],Table3[Coordinate])*Table2[[#This Row],[X]]</f>
        <v>-40</v>
      </c>
      <c r="Q97" cm="1">
        <f t="array" ref="Q97">_xlfn.XLOOKUP(Table2[[#This Row],[Date]]&amp;Table2[[#This Row],[Period]],Table3[Date]&amp;Table3[Period],Table3[Coordinate])*Table2[[#This Row],[Y]]</f>
        <v>24</v>
      </c>
      <c r="R97" s="2" cm="1">
        <f t="array" ref="R97">IFERROR(LARGE(_xlfn._xlws.FILTER(Table1[[F1]:[EN2]],IF(Table2[[#This Row],[F Line]]=Table1[[#Headers],[F1]:[EN2]],1,0))*Table1[No.]*IF(Table2[[#This Row],[Date]]=Table1[Date],1,0),1),0)</f>
        <v>77</v>
      </c>
      <c r="S97" s="2" cm="1">
        <f t="array" ref="S97">IFERROR(LARGE(_xlfn._xlws.FILTER(Table1[[F1]:[EN2]],IF(Table2[[#This Row],[F Line]]=Table1[[#Headers],[F1]:[EN2]],1,0))*Table1[No.]*IF(Table2[[#This Row],[Date]]=Table1[Date],1,0),2),0)</f>
        <v>43</v>
      </c>
      <c r="T97" s="2" cm="1">
        <f t="array" ref="T97">IFERROR(LARGE(_xlfn._xlws.FILTER(Table1[[F1]:[EN2]],IF(Table2[[#This Row],[F Line]]=Table1[[#Headers],[F1]:[EN2]],1,0))*Table1[No.]*IF(Table2[[#This Row],[Date]]=Table1[Date],1,0),3),0)</f>
        <v>17</v>
      </c>
      <c r="U97" s="2" cm="1">
        <f t="array" ref="U9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7" s="2" cm="1">
        <f t="array" ref="V9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8" spans="1:22" x14ac:dyDescent="0.3">
      <c r="A98">
        <v>3</v>
      </c>
      <c r="B98" t="s">
        <v>14</v>
      </c>
      <c r="C98" t="s">
        <v>15</v>
      </c>
      <c r="D98" t="s">
        <v>20</v>
      </c>
      <c r="E98">
        <v>-60</v>
      </c>
      <c r="F98">
        <v>0</v>
      </c>
      <c r="G98" t="s">
        <v>21</v>
      </c>
      <c r="H98" t="s">
        <v>22</v>
      </c>
      <c r="I98" t="s">
        <v>15</v>
      </c>
      <c r="J98" t="s">
        <v>15</v>
      </c>
      <c r="K98">
        <v>35</v>
      </c>
      <c r="M98" t="s">
        <v>19</v>
      </c>
      <c r="N98" s="1">
        <v>44481</v>
      </c>
      <c r="O98">
        <f t="shared" ref="O98:O114" si="3">ROW(O97)</f>
        <v>97</v>
      </c>
      <c r="P98" cm="1">
        <f t="array" ref="P98">_xlfn.XLOOKUP(Table2[[#This Row],[Date]]&amp;Table2[[#This Row],[Period]],Table3[Date]&amp;Table3[Period],Table3[Coordinate])*Table2[[#This Row],[X]]</f>
        <v>-60</v>
      </c>
      <c r="Q98" cm="1">
        <f t="array" ref="Q98">_xlfn.XLOOKUP(Table2[[#This Row],[Date]]&amp;Table2[[#This Row],[Period]],Table3[Date]&amp;Table3[Period],Table3[Coordinate])*Table2[[#This Row],[Y]]</f>
        <v>0</v>
      </c>
      <c r="R98" s="2" cm="1">
        <f t="array" ref="R98">IFERROR(LARGE(_xlfn._xlws.FILTER(Table1[[F1]:[EN2]],IF(Table2[[#This Row],[F Line]]=Table1[[#Headers],[F1]:[EN2]],1,0))*Table1[No.]*IF(Table2[[#This Row],[Date]]=Table1[Date],1,0),1),0)</f>
        <v>53</v>
      </c>
      <c r="S98" s="2" cm="1">
        <f t="array" ref="S98">IFERROR(LARGE(_xlfn._xlws.FILTER(Table1[[F1]:[EN2]],IF(Table2[[#This Row],[F Line]]=Table1[[#Headers],[F1]:[EN2]],1,0))*Table1[No.]*IF(Table2[[#This Row],[Date]]=Table1[Date],1,0),2),0)</f>
        <v>23</v>
      </c>
      <c r="T98" s="2" cm="1">
        <f t="array" ref="T98">IFERROR(LARGE(_xlfn._xlws.FILTER(Table1[[F1]:[EN2]],IF(Table2[[#This Row],[F Line]]=Table1[[#Headers],[F1]:[EN2]],1,0))*Table1[No.]*IF(Table2[[#This Row],[Date]]=Table1[Date],1,0),3),0)</f>
        <v>12</v>
      </c>
      <c r="U98" s="2" cm="1">
        <f t="array" ref="U9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58</v>
      </c>
      <c r="V98" s="2" cm="1">
        <f t="array" ref="V9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8</v>
      </c>
    </row>
    <row r="99" spans="1:22" x14ac:dyDescent="0.3">
      <c r="A99">
        <v>3</v>
      </c>
      <c r="B99" t="s">
        <v>23</v>
      </c>
      <c r="C99">
        <v>12</v>
      </c>
      <c r="D99" t="s">
        <v>16</v>
      </c>
      <c r="E99">
        <v>53</v>
      </c>
      <c r="F99">
        <v>28</v>
      </c>
      <c r="G99" t="s">
        <v>21</v>
      </c>
      <c r="H99" t="s">
        <v>24</v>
      </c>
      <c r="I99" t="s">
        <v>15</v>
      </c>
      <c r="J99" t="s">
        <v>15</v>
      </c>
      <c r="K99">
        <v>35</v>
      </c>
      <c r="M99" t="s">
        <v>19</v>
      </c>
      <c r="N99" s="1">
        <v>44481</v>
      </c>
      <c r="O99">
        <f t="shared" si="3"/>
        <v>98</v>
      </c>
      <c r="P99" cm="1">
        <f t="array" ref="P99">_xlfn.XLOOKUP(Table2[[#This Row],[Date]]&amp;Table2[[#This Row],[Period]],Table3[Date]&amp;Table3[Period],Table3[Coordinate])*Table2[[#This Row],[X]]</f>
        <v>53</v>
      </c>
      <c r="Q99" cm="1">
        <f t="array" ref="Q99">_xlfn.XLOOKUP(Table2[[#This Row],[Date]]&amp;Table2[[#This Row],[Period]],Table3[Date]&amp;Table3[Period],Table3[Coordinate])*Table2[[#This Row],[Y]]</f>
        <v>28</v>
      </c>
      <c r="R99" s="2" cm="1">
        <f t="array" ref="R99">IFERROR(LARGE(_xlfn._xlws.FILTER(Table1[[F1]:[EN2]],IF(Table2[[#This Row],[F Line]]=Table1[[#Headers],[F1]:[EN2]],1,0))*Table1[No.]*IF(Table2[[#This Row],[Date]]=Table1[Date],1,0),1),0)</f>
        <v>53</v>
      </c>
      <c r="S99" s="2" cm="1">
        <f t="array" ref="S99">IFERROR(LARGE(_xlfn._xlws.FILTER(Table1[[F1]:[EN2]],IF(Table2[[#This Row],[F Line]]=Table1[[#Headers],[F1]:[EN2]],1,0))*Table1[No.]*IF(Table2[[#This Row],[Date]]=Table1[Date],1,0),2),0)</f>
        <v>23</v>
      </c>
      <c r="T99" s="2" cm="1">
        <f t="array" ref="T99">IFERROR(LARGE(_xlfn._xlws.FILTER(Table1[[F1]:[EN2]],IF(Table2[[#This Row],[F Line]]=Table1[[#Headers],[F1]:[EN2]],1,0))*Table1[No.]*IF(Table2[[#This Row],[Date]]=Table1[Date],1,0),3),0)</f>
        <v>12</v>
      </c>
      <c r="U99" s="2" cm="1">
        <f t="array" ref="U9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99" s="2" cm="1">
        <f t="array" ref="V9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00" spans="1:22" x14ac:dyDescent="0.3">
      <c r="A100">
        <v>3</v>
      </c>
      <c r="B100" t="s">
        <v>14</v>
      </c>
      <c r="C100" t="s">
        <v>15</v>
      </c>
      <c r="D100" t="s">
        <v>16</v>
      </c>
      <c r="E100">
        <v>-72</v>
      </c>
      <c r="F100">
        <v>-34</v>
      </c>
      <c r="G100" t="s">
        <v>17</v>
      </c>
      <c r="H100" t="s">
        <v>18</v>
      </c>
      <c r="I100" t="s">
        <v>15</v>
      </c>
      <c r="J100" t="s">
        <v>15</v>
      </c>
      <c r="K100">
        <v>35</v>
      </c>
      <c r="M100" t="s">
        <v>19</v>
      </c>
      <c r="N100" s="1">
        <v>44481</v>
      </c>
      <c r="O100">
        <f t="shared" si="3"/>
        <v>99</v>
      </c>
      <c r="P100" cm="1">
        <f t="array" ref="P100">_xlfn.XLOOKUP(Table2[[#This Row],[Date]]&amp;Table2[[#This Row],[Period]],Table3[Date]&amp;Table3[Period],Table3[Coordinate])*Table2[[#This Row],[X]]</f>
        <v>-72</v>
      </c>
      <c r="Q100" cm="1">
        <f t="array" ref="Q100">_xlfn.XLOOKUP(Table2[[#This Row],[Date]]&amp;Table2[[#This Row],[Period]],Table3[Date]&amp;Table3[Period],Table3[Coordinate])*Table2[[#This Row],[Y]]</f>
        <v>-34</v>
      </c>
      <c r="R100" s="2" cm="1">
        <f t="array" ref="R100">IFERROR(LARGE(_xlfn._xlws.FILTER(Table1[[F1]:[EN2]],IF(Table2[[#This Row],[F Line]]=Table1[[#Headers],[F1]:[EN2]],1,0))*Table1[No.]*IF(Table2[[#This Row],[Date]]=Table1[Date],1,0),1),0)</f>
        <v>71</v>
      </c>
      <c r="S100" s="2" cm="1">
        <f t="array" ref="S100">IFERROR(LARGE(_xlfn._xlws.FILTER(Table1[[F1]:[EN2]],IF(Table2[[#This Row],[F Line]]=Table1[[#Headers],[F1]:[EN2]],1,0))*Table1[No.]*IF(Table2[[#This Row],[Date]]=Table1[Date],1,0),2),0)</f>
        <v>24</v>
      </c>
      <c r="T100" s="2" cm="1">
        <f t="array" ref="T100">IFERROR(LARGE(_xlfn._xlws.FILTER(Table1[[F1]:[EN2]],IF(Table2[[#This Row],[F Line]]=Table1[[#Headers],[F1]:[EN2]],1,0))*Table1[No.]*IF(Table2[[#This Row],[Date]]=Table1[Date],1,0),3),0)</f>
        <v>16</v>
      </c>
      <c r="U100" s="2" cm="1">
        <f t="array" ref="U10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0" s="2" cm="1">
        <f t="array" ref="V10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1" spans="1:22" x14ac:dyDescent="0.3">
      <c r="A101">
        <v>3</v>
      </c>
      <c r="B101" t="s">
        <v>14</v>
      </c>
      <c r="C101" t="s">
        <v>15</v>
      </c>
      <c r="D101" t="s">
        <v>16</v>
      </c>
      <c r="E101">
        <v>-84</v>
      </c>
      <c r="F101">
        <v>5</v>
      </c>
      <c r="G101" t="s">
        <v>15</v>
      </c>
      <c r="H101" t="s">
        <v>15</v>
      </c>
      <c r="I101" t="s">
        <v>15</v>
      </c>
      <c r="J101" t="s">
        <v>15</v>
      </c>
      <c r="K101">
        <v>35</v>
      </c>
      <c r="M101" t="s">
        <v>15</v>
      </c>
      <c r="N101" s="1">
        <v>44481</v>
      </c>
      <c r="O101">
        <f t="shared" si="3"/>
        <v>100</v>
      </c>
      <c r="P101" cm="1">
        <f t="array" ref="P101">_xlfn.XLOOKUP(Table2[[#This Row],[Date]]&amp;Table2[[#This Row],[Period]],Table3[Date]&amp;Table3[Period],Table3[Coordinate])*Table2[[#This Row],[X]]</f>
        <v>-84</v>
      </c>
      <c r="Q101" cm="1">
        <f t="array" ref="Q101">_xlfn.XLOOKUP(Table2[[#This Row],[Date]]&amp;Table2[[#This Row],[Period]],Table3[Date]&amp;Table3[Period],Table3[Coordinate])*Table2[[#This Row],[Y]]</f>
        <v>5</v>
      </c>
      <c r="R101" s="2" cm="1">
        <f t="array" ref="R101">IFERROR(LARGE(_xlfn._xlws.FILTER(Table1[[F1]:[EN2]],IF(Table2[[#This Row],[F Line]]=Table1[[#Headers],[F1]:[EN2]],1,0))*Table1[No.]*IF(Table2[[#This Row],[Date]]=Table1[Date],1,0),1),0)</f>
        <v>0</v>
      </c>
      <c r="S101" s="2" cm="1">
        <f t="array" ref="S101">IFERROR(LARGE(_xlfn._xlws.FILTER(Table1[[F1]:[EN2]],IF(Table2[[#This Row],[F Line]]=Table1[[#Headers],[F1]:[EN2]],1,0))*Table1[No.]*IF(Table2[[#This Row],[Date]]=Table1[Date],1,0),2),0)</f>
        <v>0</v>
      </c>
      <c r="T101" s="2" cm="1">
        <f t="array" ref="T101">IFERROR(LARGE(_xlfn._xlws.FILTER(Table1[[F1]:[EN2]],IF(Table2[[#This Row],[F Line]]=Table1[[#Headers],[F1]:[EN2]],1,0))*Table1[No.]*IF(Table2[[#This Row],[Date]]=Table1[Date],1,0),3),0)</f>
        <v>0</v>
      </c>
      <c r="U101" s="2" cm="1">
        <f t="array" ref="U10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1" s="2" cm="1">
        <f t="array" ref="V10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2" spans="1:22" x14ac:dyDescent="0.3">
      <c r="A102">
        <v>3</v>
      </c>
      <c r="B102" t="s">
        <v>14</v>
      </c>
      <c r="C102" t="s">
        <v>15</v>
      </c>
      <c r="D102" t="s">
        <v>28</v>
      </c>
      <c r="E102">
        <v>-75</v>
      </c>
      <c r="F102">
        <v>-1</v>
      </c>
      <c r="G102" t="s">
        <v>15</v>
      </c>
      <c r="H102" t="s">
        <v>15</v>
      </c>
      <c r="I102" t="s">
        <v>15</v>
      </c>
      <c r="J102" t="s">
        <v>15</v>
      </c>
      <c r="K102">
        <v>35</v>
      </c>
      <c r="M102" t="s">
        <v>15</v>
      </c>
      <c r="N102" s="1">
        <v>44481</v>
      </c>
      <c r="O102">
        <f t="shared" si="3"/>
        <v>101</v>
      </c>
      <c r="P102" cm="1">
        <f t="array" ref="P102">_xlfn.XLOOKUP(Table2[[#This Row],[Date]]&amp;Table2[[#This Row],[Period]],Table3[Date]&amp;Table3[Period],Table3[Coordinate])*Table2[[#This Row],[X]]</f>
        <v>-75</v>
      </c>
      <c r="Q102" cm="1">
        <f t="array" ref="Q102">_xlfn.XLOOKUP(Table2[[#This Row],[Date]]&amp;Table2[[#This Row],[Period]],Table3[Date]&amp;Table3[Period],Table3[Coordinate])*Table2[[#This Row],[Y]]</f>
        <v>-1</v>
      </c>
      <c r="R102" s="2" cm="1">
        <f t="array" ref="R102">IFERROR(LARGE(_xlfn._xlws.FILTER(Table1[[F1]:[EN2]],IF(Table2[[#This Row],[F Line]]=Table1[[#Headers],[F1]:[EN2]],1,0))*Table1[No.]*IF(Table2[[#This Row],[Date]]=Table1[Date],1,0),1),0)</f>
        <v>0</v>
      </c>
      <c r="S102" s="2" cm="1">
        <f t="array" ref="S102">IFERROR(LARGE(_xlfn._xlws.FILTER(Table1[[F1]:[EN2]],IF(Table2[[#This Row],[F Line]]=Table1[[#Headers],[F1]:[EN2]],1,0))*Table1[No.]*IF(Table2[[#This Row],[Date]]=Table1[Date],1,0),2),0)</f>
        <v>0</v>
      </c>
      <c r="T102" s="2" cm="1">
        <f t="array" ref="T102">IFERROR(LARGE(_xlfn._xlws.FILTER(Table1[[F1]:[EN2]],IF(Table2[[#This Row],[F Line]]=Table1[[#Headers],[F1]:[EN2]],1,0))*Table1[No.]*IF(Table2[[#This Row],[Date]]=Table1[Date],1,0),3),0)</f>
        <v>0</v>
      </c>
      <c r="U102" s="2" cm="1">
        <f t="array" ref="U10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2" s="2" cm="1">
        <f t="array" ref="V10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3" spans="1:22" x14ac:dyDescent="0.3">
      <c r="A103">
        <v>3</v>
      </c>
      <c r="B103" t="s">
        <v>23</v>
      </c>
      <c r="C103">
        <v>53</v>
      </c>
      <c r="D103" t="s">
        <v>28</v>
      </c>
      <c r="E103">
        <v>63</v>
      </c>
      <c r="F103">
        <v>-14</v>
      </c>
      <c r="G103" t="s">
        <v>15</v>
      </c>
      <c r="H103" t="s">
        <v>15</v>
      </c>
      <c r="I103">
        <v>58</v>
      </c>
      <c r="J103" t="s">
        <v>15</v>
      </c>
      <c r="K103">
        <v>35</v>
      </c>
      <c r="M103" t="s">
        <v>15</v>
      </c>
      <c r="N103" s="1">
        <v>44481</v>
      </c>
      <c r="O103">
        <f t="shared" si="3"/>
        <v>102</v>
      </c>
      <c r="P103" cm="1">
        <f t="array" ref="P103">_xlfn.XLOOKUP(Table2[[#This Row],[Date]]&amp;Table2[[#This Row],[Period]],Table3[Date]&amp;Table3[Period],Table3[Coordinate])*Table2[[#This Row],[X]]</f>
        <v>63</v>
      </c>
      <c r="Q103" cm="1">
        <f t="array" ref="Q103">_xlfn.XLOOKUP(Table2[[#This Row],[Date]]&amp;Table2[[#This Row],[Period]],Table3[Date]&amp;Table3[Period],Table3[Coordinate])*Table2[[#This Row],[Y]]</f>
        <v>-14</v>
      </c>
      <c r="R103" s="2" cm="1">
        <f t="array" ref="R103">IFERROR(LARGE(_xlfn._xlws.FILTER(Table1[[F1]:[EN2]],IF(Table2[[#This Row],[F Line]]=Table1[[#Headers],[F1]:[EN2]],1,0))*Table1[No.]*IF(Table2[[#This Row],[Date]]=Table1[Date],1,0),1),0)</f>
        <v>0</v>
      </c>
      <c r="S103" s="2" cm="1">
        <f t="array" ref="S103">IFERROR(LARGE(_xlfn._xlws.FILTER(Table1[[F1]:[EN2]],IF(Table2[[#This Row],[F Line]]=Table1[[#Headers],[F1]:[EN2]],1,0))*Table1[No.]*IF(Table2[[#This Row],[Date]]=Table1[Date],1,0),2),0)</f>
        <v>0</v>
      </c>
      <c r="T103" s="2" cm="1">
        <f t="array" ref="T103">IFERROR(LARGE(_xlfn._xlws.FILTER(Table1[[F1]:[EN2]],IF(Table2[[#This Row],[F Line]]=Table1[[#Headers],[F1]:[EN2]],1,0))*Table1[No.]*IF(Table2[[#This Row],[Date]]=Table1[Date],1,0),3),0)</f>
        <v>0</v>
      </c>
      <c r="U103" s="2" cm="1">
        <f t="array" ref="U10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3" s="2" cm="1">
        <f t="array" ref="V10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4" spans="1:22" x14ac:dyDescent="0.3">
      <c r="A104">
        <v>3</v>
      </c>
      <c r="B104" t="s">
        <v>23</v>
      </c>
      <c r="C104">
        <v>6</v>
      </c>
      <c r="D104" t="s">
        <v>20</v>
      </c>
      <c r="E104">
        <v>51</v>
      </c>
      <c r="F104">
        <v>-11</v>
      </c>
      <c r="G104" t="s">
        <v>26</v>
      </c>
      <c r="H104" t="s">
        <v>18</v>
      </c>
      <c r="I104" t="s">
        <v>15</v>
      </c>
      <c r="J104" t="s">
        <v>15</v>
      </c>
      <c r="K104">
        <v>35</v>
      </c>
      <c r="M104" t="s">
        <v>19</v>
      </c>
      <c r="N104" s="1">
        <v>44481</v>
      </c>
      <c r="O104">
        <f t="shared" si="3"/>
        <v>103</v>
      </c>
      <c r="P104" cm="1">
        <f t="array" ref="P104">_xlfn.XLOOKUP(Table2[[#This Row],[Date]]&amp;Table2[[#This Row],[Period]],Table3[Date]&amp;Table3[Period],Table3[Coordinate])*Table2[[#This Row],[X]]</f>
        <v>51</v>
      </c>
      <c r="Q104" cm="1">
        <f t="array" ref="Q104">_xlfn.XLOOKUP(Table2[[#This Row],[Date]]&amp;Table2[[#This Row],[Period]],Table3[Date]&amp;Table3[Period],Table3[Coordinate])*Table2[[#This Row],[Y]]</f>
        <v>-11</v>
      </c>
      <c r="R104" s="2" cm="1">
        <f t="array" ref="R104">IFERROR(LARGE(_xlfn._xlws.FILTER(Table1[[F1]:[EN2]],IF(Table2[[#This Row],[F Line]]=Table1[[#Headers],[F1]:[EN2]],1,0))*Table1[No.]*IF(Table2[[#This Row],[Date]]=Table1[Date],1,0),1),0)</f>
        <v>77</v>
      </c>
      <c r="S104" s="2" cm="1">
        <f t="array" ref="S104">IFERROR(LARGE(_xlfn._xlws.FILTER(Table1[[F1]:[EN2]],IF(Table2[[#This Row],[F Line]]=Table1[[#Headers],[F1]:[EN2]],1,0))*Table1[No.]*IF(Table2[[#This Row],[Date]]=Table1[Date],1,0),2),0)</f>
        <v>43</v>
      </c>
      <c r="T104" s="2" cm="1">
        <f t="array" ref="T104">IFERROR(LARGE(_xlfn._xlws.FILTER(Table1[[F1]:[EN2]],IF(Table2[[#This Row],[F Line]]=Table1[[#Headers],[F1]:[EN2]],1,0))*Table1[No.]*IF(Table2[[#This Row],[Date]]=Table1[Date],1,0),3),0)</f>
        <v>17</v>
      </c>
      <c r="U104" s="2" cm="1">
        <f t="array" ref="U10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4" s="2" cm="1">
        <f t="array" ref="V10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5" spans="1:22" x14ac:dyDescent="0.3">
      <c r="A105">
        <v>3</v>
      </c>
      <c r="B105" t="s">
        <v>23</v>
      </c>
      <c r="C105">
        <v>17</v>
      </c>
      <c r="D105" t="s">
        <v>20</v>
      </c>
      <c r="E105">
        <v>51</v>
      </c>
      <c r="F105">
        <v>-19</v>
      </c>
      <c r="G105" t="s">
        <v>26</v>
      </c>
      <c r="H105" t="s">
        <v>18</v>
      </c>
      <c r="I105" t="s">
        <v>15</v>
      </c>
      <c r="J105" t="s">
        <v>15</v>
      </c>
      <c r="K105">
        <v>35</v>
      </c>
      <c r="M105" t="s">
        <v>19</v>
      </c>
      <c r="N105" s="1">
        <v>44481</v>
      </c>
      <c r="O105">
        <f t="shared" si="3"/>
        <v>104</v>
      </c>
      <c r="P105" cm="1">
        <f t="array" ref="P105">_xlfn.XLOOKUP(Table2[[#This Row],[Date]]&amp;Table2[[#This Row],[Period]],Table3[Date]&amp;Table3[Period],Table3[Coordinate])*Table2[[#This Row],[X]]</f>
        <v>51</v>
      </c>
      <c r="Q105" cm="1">
        <f t="array" ref="Q105">_xlfn.XLOOKUP(Table2[[#This Row],[Date]]&amp;Table2[[#This Row],[Period]],Table3[Date]&amp;Table3[Period],Table3[Coordinate])*Table2[[#This Row],[Y]]</f>
        <v>-19</v>
      </c>
      <c r="R105" s="2" cm="1">
        <f t="array" ref="R105">IFERROR(LARGE(_xlfn._xlws.FILTER(Table1[[F1]:[EN2]],IF(Table2[[#This Row],[F Line]]=Table1[[#Headers],[F1]:[EN2]],1,0))*Table1[No.]*IF(Table2[[#This Row],[Date]]=Table1[Date],1,0),1),0)</f>
        <v>77</v>
      </c>
      <c r="S105" s="2" cm="1">
        <f t="array" ref="S105">IFERROR(LARGE(_xlfn._xlws.FILTER(Table1[[F1]:[EN2]],IF(Table2[[#This Row],[F Line]]=Table1[[#Headers],[F1]:[EN2]],1,0))*Table1[No.]*IF(Table2[[#This Row],[Date]]=Table1[Date],1,0),2),0)</f>
        <v>43</v>
      </c>
      <c r="T105" s="2" cm="1">
        <f t="array" ref="T105">IFERROR(LARGE(_xlfn._xlws.FILTER(Table1[[F1]:[EN2]],IF(Table2[[#This Row],[F Line]]=Table1[[#Headers],[F1]:[EN2]],1,0))*Table1[No.]*IF(Table2[[#This Row],[Date]]=Table1[Date],1,0),3),0)</f>
        <v>17</v>
      </c>
      <c r="U105" s="2" cm="1">
        <f t="array" ref="U105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05" s="2" cm="1">
        <f t="array" ref="V105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06" spans="1:22" x14ac:dyDescent="0.3">
      <c r="A106">
        <v>3</v>
      </c>
      <c r="B106" t="s">
        <v>14</v>
      </c>
      <c r="C106" t="s">
        <v>15</v>
      </c>
      <c r="D106" t="s">
        <v>16</v>
      </c>
      <c r="E106">
        <v>-78</v>
      </c>
      <c r="F106">
        <v>-2</v>
      </c>
      <c r="G106" t="s">
        <v>15</v>
      </c>
      <c r="H106" t="s">
        <v>15</v>
      </c>
      <c r="I106" t="s">
        <v>15</v>
      </c>
      <c r="J106" t="s">
        <v>15</v>
      </c>
      <c r="K106">
        <v>35</v>
      </c>
      <c r="M106" t="s">
        <v>15</v>
      </c>
      <c r="N106" s="1">
        <v>44481</v>
      </c>
      <c r="O106">
        <f t="shared" si="3"/>
        <v>105</v>
      </c>
      <c r="P106" cm="1">
        <f t="array" ref="P106">_xlfn.XLOOKUP(Table2[[#This Row],[Date]]&amp;Table2[[#This Row],[Period]],Table3[Date]&amp;Table3[Period],Table3[Coordinate])*Table2[[#This Row],[X]]</f>
        <v>-78</v>
      </c>
      <c r="Q106" cm="1">
        <f t="array" ref="Q106">_xlfn.XLOOKUP(Table2[[#This Row],[Date]]&amp;Table2[[#This Row],[Period]],Table3[Date]&amp;Table3[Period],Table3[Coordinate])*Table2[[#This Row],[Y]]</f>
        <v>-2</v>
      </c>
      <c r="R106" s="2" cm="1">
        <f t="array" ref="R106">IFERROR(LARGE(_xlfn._xlws.FILTER(Table1[[F1]:[EN2]],IF(Table2[[#This Row],[F Line]]=Table1[[#Headers],[F1]:[EN2]],1,0))*Table1[No.]*IF(Table2[[#This Row],[Date]]=Table1[Date],1,0),1),0)</f>
        <v>0</v>
      </c>
      <c r="S106" s="2" cm="1">
        <f t="array" ref="S106">IFERROR(LARGE(_xlfn._xlws.FILTER(Table1[[F1]:[EN2]],IF(Table2[[#This Row],[F Line]]=Table1[[#Headers],[F1]:[EN2]],1,0))*Table1[No.]*IF(Table2[[#This Row],[Date]]=Table1[Date],1,0),2),0)</f>
        <v>0</v>
      </c>
      <c r="T106" s="2" cm="1">
        <f t="array" ref="T106">IFERROR(LARGE(_xlfn._xlws.FILTER(Table1[[F1]:[EN2]],IF(Table2[[#This Row],[F Line]]=Table1[[#Headers],[F1]:[EN2]],1,0))*Table1[No.]*IF(Table2[[#This Row],[Date]]=Table1[Date],1,0),3),0)</f>
        <v>0</v>
      </c>
      <c r="U106" s="2" cm="1">
        <f t="array" ref="U106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6" s="2" cm="1">
        <f t="array" ref="V106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7" spans="1:22" x14ac:dyDescent="0.3">
      <c r="A107">
        <v>3</v>
      </c>
      <c r="B107" t="s">
        <v>14</v>
      </c>
      <c r="C107" t="s">
        <v>15</v>
      </c>
      <c r="D107" t="s">
        <v>28</v>
      </c>
      <c r="E107">
        <v>-69</v>
      </c>
      <c r="F107">
        <v>-10</v>
      </c>
      <c r="G107" t="s">
        <v>15</v>
      </c>
      <c r="H107" t="s">
        <v>15</v>
      </c>
      <c r="I107" t="s">
        <v>15</v>
      </c>
      <c r="J107" t="s">
        <v>15</v>
      </c>
      <c r="K107">
        <v>35</v>
      </c>
      <c r="M107" t="s">
        <v>15</v>
      </c>
      <c r="N107" s="1">
        <v>44481</v>
      </c>
      <c r="O107">
        <f t="shared" si="3"/>
        <v>106</v>
      </c>
      <c r="P107" cm="1">
        <f t="array" ref="P107">_xlfn.XLOOKUP(Table2[[#This Row],[Date]]&amp;Table2[[#This Row],[Period]],Table3[Date]&amp;Table3[Period],Table3[Coordinate])*Table2[[#This Row],[X]]</f>
        <v>-69</v>
      </c>
      <c r="Q107" cm="1">
        <f t="array" ref="Q107">_xlfn.XLOOKUP(Table2[[#This Row],[Date]]&amp;Table2[[#This Row],[Period]],Table3[Date]&amp;Table3[Period],Table3[Coordinate])*Table2[[#This Row],[Y]]</f>
        <v>-10</v>
      </c>
      <c r="R107" s="2" cm="1">
        <f t="array" ref="R107">IFERROR(LARGE(_xlfn._xlws.FILTER(Table1[[F1]:[EN2]],IF(Table2[[#This Row],[F Line]]=Table1[[#Headers],[F1]:[EN2]],1,0))*Table1[No.]*IF(Table2[[#This Row],[Date]]=Table1[Date],1,0),1),0)</f>
        <v>0</v>
      </c>
      <c r="S107" s="2" cm="1">
        <f t="array" ref="S107">IFERROR(LARGE(_xlfn._xlws.FILTER(Table1[[F1]:[EN2]],IF(Table2[[#This Row],[F Line]]=Table1[[#Headers],[F1]:[EN2]],1,0))*Table1[No.]*IF(Table2[[#This Row],[Date]]=Table1[Date],1,0),2),0)</f>
        <v>0</v>
      </c>
      <c r="T107" s="2" cm="1">
        <f t="array" ref="T107">IFERROR(LARGE(_xlfn._xlws.FILTER(Table1[[F1]:[EN2]],IF(Table2[[#This Row],[F Line]]=Table1[[#Headers],[F1]:[EN2]],1,0))*Table1[No.]*IF(Table2[[#This Row],[Date]]=Table1[Date],1,0),3),0)</f>
        <v>0</v>
      </c>
      <c r="U107" s="2" cm="1">
        <f t="array" ref="U107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7" s="2" cm="1">
        <f t="array" ref="V107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8" spans="1:22" x14ac:dyDescent="0.3">
      <c r="A108">
        <v>3</v>
      </c>
      <c r="B108" t="s">
        <v>14</v>
      </c>
      <c r="C108" t="s">
        <v>15</v>
      </c>
      <c r="D108" t="s">
        <v>27</v>
      </c>
      <c r="E108">
        <v>-53</v>
      </c>
      <c r="F108">
        <v>-1</v>
      </c>
      <c r="G108" t="s">
        <v>15</v>
      </c>
      <c r="H108" t="s">
        <v>15</v>
      </c>
      <c r="I108" t="s">
        <v>15</v>
      </c>
      <c r="J108" t="s">
        <v>15</v>
      </c>
      <c r="K108">
        <v>35</v>
      </c>
      <c r="M108" t="s">
        <v>15</v>
      </c>
      <c r="N108" s="1">
        <v>44481</v>
      </c>
      <c r="O108">
        <f t="shared" si="3"/>
        <v>107</v>
      </c>
      <c r="P108" cm="1">
        <f t="array" ref="P108">_xlfn.XLOOKUP(Table2[[#This Row],[Date]]&amp;Table2[[#This Row],[Period]],Table3[Date]&amp;Table3[Period],Table3[Coordinate])*Table2[[#This Row],[X]]</f>
        <v>-53</v>
      </c>
      <c r="Q108" cm="1">
        <f t="array" ref="Q108">_xlfn.XLOOKUP(Table2[[#This Row],[Date]]&amp;Table2[[#This Row],[Period]],Table3[Date]&amp;Table3[Period],Table3[Coordinate])*Table2[[#This Row],[Y]]</f>
        <v>-1</v>
      </c>
      <c r="R108" s="2" cm="1">
        <f t="array" ref="R108">IFERROR(LARGE(_xlfn._xlws.FILTER(Table1[[F1]:[EN2]],IF(Table2[[#This Row],[F Line]]=Table1[[#Headers],[F1]:[EN2]],1,0))*Table1[No.]*IF(Table2[[#This Row],[Date]]=Table1[Date],1,0),1),0)</f>
        <v>0</v>
      </c>
      <c r="S108" s="2" cm="1">
        <f t="array" ref="S108">IFERROR(LARGE(_xlfn._xlws.FILTER(Table1[[F1]:[EN2]],IF(Table2[[#This Row],[F Line]]=Table1[[#Headers],[F1]:[EN2]],1,0))*Table1[No.]*IF(Table2[[#This Row],[Date]]=Table1[Date],1,0),2),0)</f>
        <v>0</v>
      </c>
      <c r="T108" s="2" cm="1">
        <f t="array" ref="T108">IFERROR(LARGE(_xlfn._xlws.FILTER(Table1[[F1]:[EN2]],IF(Table2[[#This Row],[F Line]]=Table1[[#Headers],[F1]:[EN2]],1,0))*Table1[No.]*IF(Table2[[#This Row],[Date]]=Table1[Date],1,0),3),0)</f>
        <v>0</v>
      </c>
      <c r="U108" s="2" cm="1">
        <f t="array" ref="U108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8" s="2" cm="1">
        <f t="array" ref="V108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09" spans="1:22" x14ac:dyDescent="0.3">
      <c r="A109">
        <v>3</v>
      </c>
      <c r="B109" t="s">
        <v>23</v>
      </c>
      <c r="C109">
        <v>71</v>
      </c>
      <c r="D109" t="s">
        <v>28</v>
      </c>
      <c r="E109">
        <v>-31</v>
      </c>
      <c r="F109">
        <v>-32</v>
      </c>
      <c r="G109" t="s">
        <v>15</v>
      </c>
      <c r="H109" t="s">
        <v>15</v>
      </c>
      <c r="I109">
        <v>6</v>
      </c>
      <c r="J109" t="s">
        <v>15</v>
      </c>
      <c r="K109">
        <v>35</v>
      </c>
      <c r="M109" t="s">
        <v>15</v>
      </c>
      <c r="N109" s="1">
        <v>44481</v>
      </c>
      <c r="O109">
        <f t="shared" si="3"/>
        <v>108</v>
      </c>
      <c r="P109" cm="1">
        <f t="array" ref="P109">_xlfn.XLOOKUP(Table2[[#This Row],[Date]]&amp;Table2[[#This Row],[Period]],Table3[Date]&amp;Table3[Period],Table3[Coordinate])*Table2[[#This Row],[X]]</f>
        <v>-31</v>
      </c>
      <c r="Q109" cm="1">
        <f t="array" ref="Q109">_xlfn.XLOOKUP(Table2[[#This Row],[Date]]&amp;Table2[[#This Row],[Period]],Table3[Date]&amp;Table3[Period],Table3[Coordinate])*Table2[[#This Row],[Y]]</f>
        <v>-32</v>
      </c>
      <c r="R109" s="2" cm="1">
        <f t="array" ref="R109">IFERROR(LARGE(_xlfn._xlws.FILTER(Table1[[F1]:[EN2]],IF(Table2[[#This Row],[F Line]]=Table1[[#Headers],[F1]:[EN2]],1,0))*Table1[No.]*IF(Table2[[#This Row],[Date]]=Table1[Date],1,0),1),0)</f>
        <v>0</v>
      </c>
      <c r="S109" s="2" cm="1">
        <f t="array" ref="S109">IFERROR(LARGE(_xlfn._xlws.FILTER(Table1[[F1]:[EN2]],IF(Table2[[#This Row],[F Line]]=Table1[[#Headers],[F1]:[EN2]],1,0))*Table1[No.]*IF(Table2[[#This Row],[Date]]=Table1[Date],1,0),2),0)</f>
        <v>0</v>
      </c>
      <c r="T109" s="2" cm="1">
        <f t="array" ref="T109">IFERROR(LARGE(_xlfn._xlws.FILTER(Table1[[F1]:[EN2]],IF(Table2[[#This Row],[F Line]]=Table1[[#Headers],[F1]:[EN2]],1,0))*Table1[No.]*IF(Table2[[#This Row],[Date]]=Table1[Date],1,0),3),0)</f>
        <v>0</v>
      </c>
      <c r="U109" s="2" cm="1">
        <f t="array" ref="U109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09" s="2" cm="1">
        <f t="array" ref="V109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10" spans="1:22" x14ac:dyDescent="0.3">
      <c r="A110">
        <v>3</v>
      </c>
      <c r="B110" t="s">
        <v>23</v>
      </c>
      <c r="C110">
        <v>17</v>
      </c>
      <c r="D110" t="s">
        <v>28</v>
      </c>
      <c r="E110">
        <v>24</v>
      </c>
      <c r="F110">
        <v>10</v>
      </c>
      <c r="G110" t="s">
        <v>15</v>
      </c>
      <c r="H110" t="s">
        <v>15</v>
      </c>
      <c r="I110" t="s">
        <v>15</v>
      </c>
      <c r="J110" t="s">
        <v>15</v>
      </c>
      <c r="K110">
        <v>35</v>
      </c>
      <c r="M110" t="s">
        <v>15</v>
      </c>
      <c r="N110" s="1">
        <v>44481</v>
      </c>
      <c r="O110">
        <f t="shared" si="3"/>
        <v>109</v>
      </c>
      <c r="P110" cm="1">
        <f t="array" ref="P110">_xlfn.XLOOKUP(Table2[[#This Row],[Date]]&amp;Table2[[#This Row],[Period]],Table3[Date]&amp;Table3[Period],Table3[Coordinate])*Table2[[#This Row],[X]]</f>
        <v>24</v>
      </c>
      <c r="Q110" cm="1">
        <f t="array" ref="Q110">_xlfn.XLOOKUP(Table2[[#This Row],[Date]]&amp;Table2[[#This Row],[Period]],Table3[Date]&amp;Table3[Period],Table3[Coordinate])*Table2[[#This Row],[Y]]</f>
        <v>10</v>
      </c>
      <c r="R110" s="2" cm="1">
        <f t="array" ref="R110">IFERROR(LARGE(_xlfn._xlws.FILTER(Table1[[F1]:[EN2]],IF(Table2[[#This Row],[F Line]]=Table1[[#Headers],[F1]:[EN2]],1,0))*Table1[No.]*IF(Table2[[#This Row],[Date]]=Table1[Date],1,0),1),0)</f>
        <v>0</v>
      </c>
      <c r="S110" s="2" cm="1">
        <f t="array" ref="S110">IFERROR(LARGE(_xlfn._xlws.FILTER(Table1[[F1]:[EN2]],IF(Table2[[#This Row],[F Line]]=Table1[[#Headers],[F1]:[EN2]],1,0))*Table1[No.]*IF(Table2[[#This Row],[Date]]=Table1[Date],1,0),2),0)</f>
        <v>0</v>
      </c>
      <c r="T110" s="2" cm="1">
        <f t="array" ref="T110">IFERROR(LARGE(_xlfn._xlws.FILTER(Table1[[F1]:[EN2]],IF(Table2[[#This Row],[F Line]]=Table1[[#Headers],[F1]:[EN2]],1,0))*Table1[No.]*IF(Table2[[#This Row],[Date]]=Table1[Date],1,0),3),0)</f>
        <v>0</v>
      </c>
      <c r="U110" s="2" cm="1">
        <f t="array" ref="U110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0</v>
      </c>
      <c r="V110" s="2" cm="1">
        <f t="array" ref="V110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0</v>
      </c>
    </row>
    <row r="111" spans="1:22" x14ac:dyDescent="0.3">
      <c r="A111">
        <v>3</v>
      </c>
      <c r="B111" t="s">
        <v>23</v>
      </c>
      <c r="C111">
        <v>10</v>
      </c>
      <c r="D111" t="s">
        <v>27</v>
      </c>
      <c r="E111">
        <v>75</v>
      </c>
      <c r="F111">
        <v>23</v>
      </c>
      <c r="G111" t="s">
        <v>25</v>
      </c>
      <c r="H111" t="s">
        <v>18</v>
      </c>
      <c r="I111" t="s">
        <v>15</v>
      </c>
      <c r="J111" t="s">
        <v>15</v>
      </c>
      <c r="K111">
        <v>35</v>
      </c>
      <c r="M111" t="s">
        <v>19</v>
      </c>
      <c r="N111" s="1">
        <v>44481</v>
      </c>
      <c r="O111">
        <f t="shared" si="3"/>
        <v>110</v>
      </c>
      <c r="P111" cm="1">
        <f t="array" ref="P111">_xlfn.XLOOKUP(Table2[[#This Row],[Date]]&amp;Table2[[#This Row],[Period]],Table3[Date]&amp;Table3[Period],Table3[Coordinate])*Table2[[#This Row],[X]]</f>
        <v>75</v>
      </c>
      <c r="Q111" cm="1">
        <f t="array" ref="Q111">_xlfn.XLOOKUP(Table2[[#This Row],[Date]]&amp;Table2[[#This Row],[Period]],Table3[Date]&amp;Table3[Period],Table3[Coordinate])*Table2[[#This Row],[Y]]</f>
        <v>23</v>
      </c>
      <c r="R111" s="2" cm="1">
        <f t="array" ref="R111">IFERROR(LARGE(_xlfn._xlws.FILTER(Table1[[F1]:[EN2]],IF(Table2[[#This Row],[F Line]]=Table1[[#Headers],[F1]:[EN2]],1,0))*Table1[No.]*IF(Table2[[#This Row],[Date]]=Table1[Date],1,0),1),0)</f>
        <v>37</v>
      </c>
      <c r="S111" s="2" cm="1">
        <f t="array" ref="S111">IFERROR(LARGE(_xlfn._xlws.FILTER(Table1[[F1]:[EN2]],IF(Table2[[#This Row],[F Line]]=Table1[[#Headers],[F1]:[EN2]],1,0))*Table1[No.]*IF(Table2[[#This Row],[Date]]=Table1[Date],1,0),2),0)</f>
        <v>11</v>
      </c>
      <c r="T111" s="2" cm="1">
        <f t="array" ref="T111">IFERROR(LARGE(_xlfn._xlws.FILTER(Table1[[F1]:[EN2]],IF(Table2[[#This Row],[F Line]]=Table1[[#Headers],[F1]:[EN2]],1,0))*Table1[No.]*IF(Table2[[#This Row],[Date]]=Table1[Date],1,0),3),0)</f>
        <v>10</v>
      </c>
      <c r="U111" s="2" cm="1">
        <f t="array" ref="U111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28</v>
      </c>
      <c r="V111" s="2" cm="1">
        <f t="array" ref="V111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6</v>
      </c>
    </row>
    <row r="112" spans="1:22" x14ac:dyDescent="0.3">
      <c r="A112">
        <v>3</v>
      </c>
      <c r="B112" t="s">
        <v>14</v>
      </c>
      <c r="C112" t="s">
        <v>15</v>
      </c>
      <c r="D112" t="s">
        <v>16</v>
      </c>
      <c r="E112">
        <v>-45</v>
      </c>
      <c r="F112">
        <v>-2</v>
      </c>
      <c r="G112" t="s">
        <v>21</v>
      </c>
      <c r="H112" t="s">
        <v>24</v>
      </c>
      <c r="I112" t="s">
        <v>15</v>
      </c>
      <c r="J112" t="s">
        <v>15</v>
      </c>
      <c r="K112">
        <v>35</v>
      </c>
      <c r="M112" t="s">
        <v>19</v>
      </c>
      <c r="N112" s="1">
        <v>44481</v>
      </c>
      <c r="O112">
        <f t="shared" si="3"/>
        <v>111</v>
      </c>
      <c r="P112" cm="1">
        <f t="array" ref="P112">_xlfn.XLOOKUP(Table2[[#This Row],[Date]]&amp;Table2[[#This Row],[Period]],Table3[Date]&amp;Table3[Period],Table3[Coordinate])*Table2[[#This Row],[X]]</f>
        <v>-45</v>
      </c>
      <c r="Q112" cm="1">
        <f t="array" ref="Q112">_xlfn.XLOOKUP(Table2[[#This Row],[Date]]&amp;Table2[[#This Row],[Period]],Table3[Date]&amp;Table3[Period],Table3[Coordinate])*Table2[[#This Row],[Y]]</f>
        <v>-2</v>
      </c>
      <c r="R112" s="2" cm="1">
        <f t="array" ref="R112">IFERROR(LARGE(_xlfn._xlws.FILTER(Table1[[F1]:[EN2]],IF(Table2[[#This Row],[F Line]]=Table1[[#Headers],[F1]:[EN2]],1,0))*Table1[No.]*IF(Table2[[#This Row],[Date]]=Table1[Date],1,0),1),0)</f>
        <v>53</v>
      </c>
      <c r="S112" s="2" cm="1">
        <f t="array" ref="S112">IFERROR(LARGE(_xlfn._xlws.FILTER(Table1[[F1]:[EN2]],IF(Table2[[#This Row],[F Line]]=Table1[[#Headers],[F1]:[EN2]],1,0))*Table1[No.]*IF(Table2[[#This Row],[Date]]=Table1[Date],1,0),2),0)</f>
        <v>23</v>
      </c>
      <c r="T112" s="2" cm="1">
        <f t="array" ref="T112">IFERROR(LARGE(_xlfn._xlws.FILTER(Table1[[F1]:[EN2]],IF(Table2[[#This Row],[F Line]]=Table1[[#Headers],[F1]:[EN2]],1,0))*Table1[No.]*IF(Table2[[#This Row],[Date]]=Table1[Date],1,0),3),0)</f>
        <v>12</v>
      </c>
      <c r="U112" s="2" cm="1">
        <f t="array" ref="U112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2" s="2" cm="1">
        <f t="array" ref="V112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13" spans="1:22" x14ac:dyDescent="0.3">
      <c r="A113">
        <v>3</v>
      </c>
      <c r="B113" t="s">
        <v>14</v>
      </c>
      <c r="C113" t="s">
        <v>15</v>
      </c>
      <c r="D113" t="s">
        <v>16</v>
      </c>
      <c r="E113">
        <v>-56</v>
      </c>
      <c r="F113">
        <v>-29</v>
      </c>
      <c r="G113" t="s">
        <v>21</v>
      </c>
      <c r="H113" t="s">
        <v>24</v>
      </c>
      <c r="I113" t="s">
        <v>15</v>
      </c>
      <c r="J113" t="s">
        <v>15</v>
      </c>
      <c r="K113">
        <v>35</v>
      </c>
      <c r="M113" t="s">
        <v>19</v>
      </c>
      <c r="N113" s="1">
        <v>44481</v>
      </c>
      <c r="O113">
        <f t="shared" si="3"/>
        <v>112</v>
      </c>
      <c r="P113" cm="1">
        <f t="array" ref="P113">_xlfn.XLOOKUP(Table2[[#This Row],[Date]]&amp;Table2[[#This Row],[Period]],Table3[Date]&amp;Table3[Period],Table3[Coordinate])*Table2[[#This Row],[X]]</f>
        <v>-56</v>
      </c>
      <c r="Q113" cm="1">
        <f t="array" ref="Q113">_xlfn.XLOOKUP(Table2[[#This Row],[Date]]&amp;Table2[[#This Row],[Period]],Table3[Date]&amp;Table3[Period],Table3[Coordinate])*Table2[[#This Row],[Y]]</f>
        <v>-29</v>
      </c>
      <c r="R113" s="2" cm="1">
        <f t="array" ref="R113">IFERROR(LARGE(_xlfn._xlws.FILTER(Table1[[F1]:[EN2]],IF(Table2[[#This Row],[F Line]]=Table1[[#Headers],[F1]:[EN2]],1,0))*Table1[No.]*IF(Table2[[#This Row],[Date]]=Table1[Date],1,0),1),0)</f>
        <v>53</v>
      </c>
      <c r="S113" s="2" cm="1">
        <f t="array" ref="S113">IFERROR(LARGE(_xlfn._xlws.FILTER(Table1[[F1]:[EN2]],IF(Table2[[#This Row],[F Line]]=Table1[[#Headers],[F1]:[EN2]],1,0))*Table1[No.]*IF(Table2[[#This Row],[Date]]=Table1[Date],1,0),2),0)</f>
        <v>23</v>
      </c>
      <c r="T113" s="2" cm="1">
        <f t="array" ref="T113">IFERROR(LARGE(_xlfn._xlws.FILTER(Table1[[F1]:[EN2]],IF(Table2[[#This Row],[F Line]]=Table1[[#Headers],[F1]:[EN2]],1,0))*Table1[No.]*IF(Table2[[#This Row],[Date]]=Table1[Date],1,0),3),0)</f>
        <v>12</v>
      </c>
      <c r="U113" s="2" cm="1">
        <f t="array" ref="U113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3" s="2" cm="1">
        <f t="array" ref="V113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  <row r="114" spans="1:22" x14ac:dyDescent="0.3">
      <c r="A114">
        <v>3</v>
      </c>
      <c r="B114" t="s">
        <v>14</v>
      </c>
      <c r="C114" t="s">
        <v>15</v>
      </c>
      <c r="D114" t="s">
        <v>16</v>
      </c>
      <c r="E114">
        <v>-37</v>
      </c>
      <c r="F114">
        <v>28</v>
      </c>
      <c r="G114" t="s">
        <v>21</v>
      </c>
      <c r="H114" t="s">
        <v>24</v>
      </c>
      <c r="I114" t="s">
        <v>15</v>
      </c>
      <c r="J114" t="s">
        <v>15</v>
      </c>
      <c r="K114">
        <v>35</v>
      </c>
      <c r="M114" t="s">
        <v>19</v>
      </c>
      <c r="N114" s="1">
        <v>44481</v>
      </c>
      <c r="O114">
        <f t="shared" si="3"/>
        <v>113</v>
      </c>
      <c r="P114" cm="1">
        <f t="array" ref="P114">_xlfn.XLOOKUP(Table2[[#This Row],[Date]]&amp;Table2[[#This Row],[Period]],Table3[Date]&amp;Table3[Period],Table3[Coordinate])*Table2[[#This Row],[X]]</f>
        <v>-37</v>
      </c>
      <c r="Q114" cm="1">
        <f t="array" ref="Q114">_xlfn.XLOOKUP(Table2[[#This Row],[Date]]&amp;Table2[[#This Row],[Period]],Table3[Date]&amp;Table3[Period],Table3[Coordinate])*Table2[[#This Row],[Y]]</f>
        <v>28</v>
      </c>
      <c r="R114" s="2" cm="1">
        <f t="array" ref="R114">IFERROR(LARGE(_xlfn._xlws.FILTER(Table1[[F1]:[EN2]],IF(Table2[[#This Row],[F Line]]=Table1[[#Headers],[F1]:[EN2]],1,0))*Table1[No.]*IF(Table2[[#This Row],[Date]]=Table1[Date],1,0),1),0)</f>
        <v>53</v>
      </c>
      <c r="S114" s="2" cm="1">
        <f t="array" ref="S114">IFERROR(LARGE(_xlfn._xlws.FILTER(Table1[[F1]:[EN2]],IF(Table2[[#This Row],[F Line]]=Table1[[#Headers],[F1]:[EN2]],1,0))*Table1[No.]*IF(Table2[[#This Row],[Date]]=Table1[Date],1,0),2),0)</f>
        <v>23</v>
      </c>
      <c r="T114" s="2" cm="1">
        <f t="array" ref="T114">IFERROR(LARGE(_xlfn._xlws.FILTER(Table1[[F1]:[EN2]],IF(Table2[[#This Row],[F Line]]=Table1[[#Headers],[F1]:[EN2]],1,0))*Table1[No.]*IF(Table2[[#This Row],[Date]]=Table1[Date],1,0),3),0)</f>
        <v>12</v>
      </c>
      <c r="U114" s="2" cm="1">
        <f t="array" ref="U114">IFERROR(IF(Table2[[#This Row],[D Pair]]="",LARGE(_xlfn._xlws.FILTER(Table1[[F1]:[EN2]],IF(Table2[[#This Row],[F Line]]=Table1[[#Headers],[F1]:[EN2]],1,0))*Table1[No.]*IF(Table2[[#This Row],[Date]]=Table1[Date],1,0),4),LARGE(_xlfn._xlws.FILTER(Table1[[F1]:[EN2]],IF(Table2[[#This Row],[D Pair]]=Table1[[#Headers],[F1]:[EN2]],1,0))*Table1[No.]*IF(Table2[[#This Row],[Date]]=Table1[Date],1,0),1)),0)</f>
        <v>59</v>
      </c>
      <c r="V114" s="2" cm="1">
        <f t="array" ref="V114">IFERROR(IF(Table2[[#This Row],[D Pair]]="",LARGE(_xlfn._xlws.FILTER(Table1[[F1]:[EN2]],IF(Table2[[#This Row],[F Line]]=Table1[[#Headers],[F1]:[EN2]],1,0))*Table1[No.]*IF(Table2[[#This Row],[Date]]=Table1[Date],1,0),5),LARGE(_xlfn._xlws.FILTER(Table1[[F1]:[EN2]],IF(Table2[[#This Row],[D Pair]]=Table1[[#Headers],[F1]:[EN2]],1,0))*Table1[No.]*IF(Table2[[#This Row],[Date]]=Table1[Date],1,0),2)),0)</f>
        <v>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50C1-751E-46FE-894E-CF14D855E7E5}">
  <dimension ref="A1:S20"/>
  <sheetViews>
    <sheetView workbookViewId="0">
      <selection activeCell="F2" sqref="F2:F20"/>
    </sheetView>
  </sheetViews>
  <sheetFormatPr defaultRowHeight="14.4" x14ac:dyDescent="0.3"/>
  <cols>
    <col min="2" max="2" width="20.88671875" customWidth="1"/>
    <col min="3" max="4" width="11.88671875" customWidth="1"/>
    <col min="5" max="5" width="9.44140625" customWidth="1"/>
  </cols>
  <sheetData>
    <row r="1" spans="1:19" x14ac:dyDescent="0.3">
      <c r="A1" t="s">
        <v>34</v>
      </c>
      <c r="B1" t="s">
        <v>2</v>
      </c>
      <c r="C1" t="s">
        <v>13</v>
      </c>
      <c r="D1" t="s">
        <v>62</v>
      </c>
      <c r="E1" t="s">
        <v>35</v>
      </c>
      <c r="F1" t="s">
        <v>17</v>
      </c>
      <c r="G1" t="s">
        <v>26</v>
      </c>
      <c r="H1" t="s">
        <v>21</v>
      </c>
      <c r="I1" t="s">
        <v>25</v>
      </c>
      <c r="J1" t="s">
        <v>22</v>
      </c>
      <c r="K1" t="s">
        <v>18</v>
      </c>
      <c r="L1" t="s">
        <v>24</v>
      </c>
      <c r="M1" t="s">
        <v>31</v>
      </c>
      <c r="N1" t="s">
        <v>33</v>
      </c>
      <c r="O1" t="s">
        <v>29</v>
      </c>
      <c r="P1" t="s">
        <v>36</v>
      </c>
      <c r="Q1" t="s">
        <v>37</v>
      </c>
      <c r="R1" t="s">
        <v>38</v>
      </c>
      <c r="S1" t="s">
        <v>39</v>
      </c>
    </row>
    <row r="2" spans="1:19" x14ac:dyDescent="0.3">
      <c r="A2">
        <v>2</v>
      </c>
      <c r="B2" t="s">
        <v>40</v>
      </c>
      <c r="C2" s="1">
        <v>44481</v>
      </c>
      <c r="D2" s="1" t="s">
        <v>63</v>
      </c>
      <c r="E2" t="s">
        <v>41</v>
      </c>
      <c r="L2">
        <v>1</v>
      </c>
    </row>
    <row r="3" spans="1:19" x14ac:dyDescent="0.3">
      <c r="A3">
        <v>6</v>
      </c>
      <c r="B3" t="s">
        <v>42</v>
      </c>
      <c r="C3" s="1">
        <v>44481</v>
      </c>
      <c r="D3" s="1" t="s">
        <v>63</v>
      </c>
      <c r="E3" t="s">
        <v>41</v>
      </c>
      <c r="K3">
        <v>1</v>
      </c>
      <c r="N3">
        <v>1</v>
      </c>
      <c r="O3">
        <v>1</v>
      </c>
    </row>
    <row r="4" spans="1:19" x14ac:dyDescent="0.3">
      <c r="A4">
        <v>8</v>
      </c>
      <c r="B4" t="s">
        <v>43</v>
      </c>
      <c r="C4" s="1">
        <v>44481</v>
      </c>
      <c r="D4" s="1" t="s">
        <v>63</v>
      </c>
      <c r="E4" t="s">
        <v>41</v>
      </c>
      <c r="J4">
        <v>1</v>
      </c>
      <c r="O4">
        <v>1</v>
      </c>
    </row>
    <row r="5" spans="1:19" x14ac:dyDescent="0.3">
      <c r="A5">
        <v>28</v>
      </c>
      <c r="B5" t="s">
        <v>44</v>
      </c>
      <c r="C5" s="1">
        <v>44481</v>
      </c>
      <c r="D5" s="1" t="s">
        <v>63</v>
      </c>
      <c r="E5" t="s">
        <v>41</v>
      </c>
      <c r="K5">
        <v>1</v>
      </c>
      <c r="N5">
        <v>1</v>
      </c>
    </row>
    <row r="6" spans="1:19" x14ac:dyDescent="0.3">
      <c r="A6">
        <v>58</v>
      </c>
      <c r="B6" t="s">
        <v>45</v>
      </c>
      <c r="C6" s="1">
        <v>44481</v>
      </c>
      <c r="D6" s="1" t="s">
        <v>63</v>
      </c>
      <c r="E6" t="s">
        <v>41</v>
      </c>
      <c r="J6">
        <v>1</v>
      </c>
      <c r="M6">
        <v>1</v>
      </c>
    </row>
    <row r="7" spans="1:19" x14ac:dyDescent="0.3">
      <c r="A7">
        <v>59</v>
      </c>
      <c r="B7" t="s">
        <v>46</v>
      </c>
      <c r="C7" s="1">
        <v>44481</v>
      </c>
      <c r="D7" s="1" t="s">
        <v>63</v>
      </c>
      <c r="E7" t="s">
        <v>41</v>
      </c>
      <c r="L7">
        <v>1</v>
      </c>
    </row>
    <row r="8" spans="1:19" x14ac:dyDescent="0.3">
      <c r="A8">
        <v>10</v>
      </c>
      <c r="B8" t="s">
        <v>47</v>
      </c>
      <c r="C8" s="1">
        <v>44481</v>
      </c>
      <c r="D8" s="1" t="s">
        <v>63</v>
      </c>
      <c r="E8" t="s">
        <v>48</v>
      </c>
      <c r="I8">
        <v>1</v>
      </c>
      <c r="N8">
        <v>1</v>
      </c>
    </row>
    <row r="9" spans="1:19" x14ac:dyDescent="0.3">
      <c r="A9">
        <v>11</v>
      </c>
      <c r="B9" t="s">
        <v>49</v>
      </c>
      <c r="C9" s="1">
        <v>44481</v>
      </c>
      <c r="D9" s="1" t="s">
        <v>63</v>
      </c>
      <c r="E9" t="s">
        <v>48</v>
      </c>
      <c r="I9">
        <v>1</v>
      </c>
    </row>
    <row r="10" spans="1:19" x14ac:dyDescent="0.3">
      <c r="A10">
        <v>12</v>
      </c>
      <c r="B10" t="s">
        <v>50</v>
      </c>
      <c r="C10" s="1">
        <v>44481</v>
      </c>
      <c r="D10" s="1" t="s">
        <v>63</v>
      </c>
      <c r="E10" t="s">
        <v>48</v>
      </c>
      <c r="H10">
        <v>1</v>
      </c>
    </row>
    <row r="11" spans="1:19" x14ac:dyDescent="0.3">
      <c r="A11">
        <v>16</v>
      </c>
      <c r="B11" t="s">
        <v>51</v>
      </c>
      <c r="C11" s="1">
        <v>44481</v>
      </c>
      <c r="D11" s="1" t="s">
        <v>63</v>
      </c>
      <c r="E11" t="s">
        <v>48</v>
      </c>
      <c r="F11">
        <v>1</v>
      </c>
      <c r="M11">
        <v>1</v>
      </c>
    </row>
    <row r="12" spans="1:19" x14ac:dyDescent="0.3">
      <c r="A12">
        <v>17</v>
      </c>
      <c r="B12" t="s">
        <v>52</v>
      </c>
      <c r="C12" s="1">
        <v>44481</v>
      </c>
      <c r="D12" s="1" t="s">
        <v>63</v>
      </c>
      <c r="E12" t="s">
        <v>48</v>
      </c>
      <c r="G12">
        <v>1</v>
      </c>
      <c r="M12">
        <v>1</v>
      </c>
    </row>
    <row r="13" spans="1:19" x14ac:dyDescent="0.3">
      <c r="A13">
        <v>23</v>
      </c>
      <c r="B13" t="s">
        <v>53</v>
      </c>
      <c r="C13" s="1">
        <v>44481</v>
      </c>
      <c r="D13" s="1" t="s">
        <v>63</v>
      </c>
      <c r="E13" t="s">
        <v>48</v>
      </c>
      <c r="H13">
        <v>1</v>
      </c>
      <c r="O13">
        <v>1</v>
      </c>
    </row>
    <row r="14" spans="1:19" x14ac:dyDescent="0.3">
      <c r="A14">
        <v>24</v>
      </c>
      <c r="B14" t="s">
        <v>54</v>
      </c>
      <c r="C14" s="1">
        <v>44481</v>
      </c>
      <c r="D14" s="1" t="s">
        <v>63</v>
      </c>
      <c r="E14" t="s">
        <v>48</v>
      </c>
      <c r="F14">
        <v>1</v>
      </c>
    </row>
    <row r="15" spans="1:19" x14ac:dyDescent="0.3">
      <c r="A15">
        <v>37</v>
      </c>
      <c r="B15" t="s">
        <v>55</v>
      </c>
      <c r="C15" s="1">
        <v>44481</v>
      </c>
      <c r="D15" s="1" t="s">
        <v>63</v>
      </c>
      <c r="E15" t="s">
        <v>48</v>
      </c>
      <c r="I15">
        <v>1</v>
      </c>
    </row>
    <row r="16" spans="1:19" x14ac:dyDescent="0.3">
      <c r="A16">
        <v>43</v>
      </c>
      <c r="B16" t="s">
        <v>56</v>
      </c>
      <c r="C16" s="1">
        <v>44481</v>
      </c>
      <c r="D16" s="1" t="s">
        <v>63</v>
      </c>
      <c r="E16" t="s">
        <v>48</v>
      </c>
      <c r="G16">
        <v>1</v>
      </c>
      <c r="N16">
        <v>1</v>
      </c>
    </row>
    <row r="17" spans="1:15" x14ac:dyDescent="0.3">
      <c r="A17">
        <v>53</v>
      </c>
      <c r="B17" t="s">
        <v>57</v>
      </c>
      <c r="C17" s="1">
        <v>44481</v>
      </c>
      <c r="D17" s="1" t="s">
        <v>63</v>
      </c>
      <c r="E17" t="s">
        <v>48</v>
      </c>
      <c r="H17">
        <v>1</v>
      </c>
      <c r="O17">
        <v>1</v>
      </c>
    </row>
    <row r="18" spans="1:15" x14ac:dyDescent="0.3">
      <c r="A18">
        <v>71</v>
      </c>
      <c r="B18" t="s">
        <v>58</v>
      </c>
      <c r="C18" s="1">
        <v>44481</v>
      </c>
      <c r="D18" s="1" t="s">
        <v>63</v>
      </c>
      <c r="E18" t="s">
        <v>48</v>
      </c>
      <c r="F18">
        <v>1</v>
      </c>
      <c r="M18">
        <v>1</v>
      </c>
      <c r="N18">
        <v>1</v>
      </c>
    </row>
    <row r="19" spans="1:15" x14ac:dyDescent="0.3">
      <c r="A19">
        <v>77</v>
      </c>
      <c r="B19" t="s">
        <v>59</v>
      </c>
      <c r="C19" s="1">
        <v>44481</v>
      </c>
      <c r="D19" s="1" t="s">
        <v>63</v>
      </c>
      <c r="E19" t="s">
        <v>48</v>
      </c>
      <c r="G19">
        <v>1</v>
      </c>
      <c r="M19">
        <v>1</v>
      </c>
    </row>
    <row r="20" spans="1:15" x14ac:dyDescent="0.3">
      <c r="A20">
        <v>35</v>
      </c>
      <c r="B20" t="s">
        <v>60</v>
      </c>
      <c r="C20" s="1">
        <v>44481</v>
      </c>
      <c r="D20" s="1" t="s">
        <v>63</v>
      </c>
      <c r="E20" t="s">
        <v>61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C7BD8-1B06-4E90-A8D4-D941A0CFC8F2}">
  <dimension ref="A1:C5"/>
  <sheetViews>
    <sheetView workbookViewId="0">
      <selection activeCell="C2" sqref="C2"/>
    </sheetView>
  </sheetViews>
  <sheetFormatPr defaultRowHeight="14.4" x14ac:dyDescent="0.3"/>
  <cols>
    <col min="1" max="1" width="11.88671875" style="1" customWidth="1"/>
    <col min="3" max="3" width="12" customWidth="1"/>
  </cols>
  <sheetData>
    <row r="1" spans="1:3" x14ac:dyDescent="0.3">
      <c r="A1" s="1" t="s">
        <v>13</v>
      </c>
      <c r="B1" t="s">
        <v>0</v>
      </c>
      <c r="C1" t="s">
        <v>67</v>
      </c>
    </row>
    <row r="2" spans="1:3" x14ac:dyDescent="0.3">
      <c r="A2" s="1">
        <v>44481</v>
      </c>
      <c r="B2">
        <v>1</v>
      </c>
      <c r="C2">
        <f>IF(SUMIFS(Table2[X],Table2[Period],Table3[[#This Row],[Period]],Table2[Date],Table3[[#This Row],[Date]],Table2[Team],"PIT")&gt;=0,1,-1)</f>
        <v>1</v>
      </c>
    </row>
    <row r="3" spans="1:3" x14ac:dyDescent="0.3">
      <c r="A3" s="1">
        <v>44481</v>
      </c>
      <c r="B3">
        <v>2</v>
      </c>
      <c r="C3">
        <f>IF(SUMIFS(Table2[X],Table2[Period],Table3[[#This Row],[Period]],Table2[Date],Table3[[#This Row],[Date]],Table2[Team],"PIT")&gt;=0,1,-1)</f>
        <v>1</v>
      </c>
    </row>
    <row r="4" spans="1:3" x14ac:dyDescent="0.3">
      <c r="A4" s="1">
        <v>44481</v>
      </c>
      <c r="B4">
        <v>3</v>
      </c>
      <c r="C4">
        <f>IF(SUMIFS(Table2[X],Table2[Period],Table3[[#This Row],[Period]],Table2[Date],Table3[[#This Row],[Date]],Table2[Team],"PIT")&gt;=0,1,-1)</f>
        <v>1</v>
      </c>
    </row>
    <row r="5" spans="1:3" x14ac:dyDescent="0.3">
      <c r="A5" s="1">
        <v>44481</v>
      </c>
      <c r="B5" t="s">
        <v>68</v>
      </c>
      <c r="C5">
        <f>IF(SUMIFS(Table2[X],Table2[Period],Table3[[#This Row],[Period]],Table2[Date],Table3[[#This Row],[Date]],Table2[Team],"PIT")&gt;=0,1,-1)</f>
        <v>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Shot events</vt:lpstr>
      <vt:lpstr>Line info</vt:lpstr>
      <vt:lpstr>Coordinate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2022-08-21T16:28:54Z</dcterms:created>
  <dcterms:modified xsi:type="dcterms:W3CDTF">2022-08-24T17:12:27Z</dcterms:modified>
</cp:coreProperties>
</file>